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390" windowHeight="8370" tabRatio="788" activeTab="0"/>
  </bookViews>
  <sheets>
    <sheet name="チェック表表紙" sheetId="1" r:id="rId1"/>
    <sheet name="チェック表（1)" sheetId="2" r:id="rId2"/>
    <sheet name="チェック表 (2)" sheetId="3" r:id="rId3"/>
    <sheet name="チェック表（3）" sheetId="4" r:id="rId4"/>
    <sheet name="表１" sheetId="5" r:id="rId5"/>
    <sheet name="表２" sheetId="6" r:id="rId6"/>
    <sheet name="表３" sheetId="7" r:id="rId7"/>
    <sheet name="表４" sheetId="8" r:id="rId8"/>
    <sheet name="表５" sheetId="9" r:id="rId9"/>
    <sheet name="表６" sheetId="10" r:id="rId10"/>
    <sheet name="表７" sheetId="11" r:id="rId11"/>
    <sheet name="表８" sheetId="12" r:id="rId12"/>
    <sheet name="表９" sheetId="13" r:id="rId13"/>
    <sheet name="環境目標" sheetId="14" r:id="rId14"/>
    <sheet name="4b-5" sheetId="15" state="hidden" r:id="rId15"/>
  </sheets>
  <definedNames>
    <definedName name="_xlfn._FV" hidden="1">#NAME?</definedName>
    <definedName name="_xlfn.SINGLE" hidden="1">#NAME?</definedName>
    <definedName name="_xlnm.Print_Area" localSheetId="14">'4b-5'!$A$1:$BD$38</definedName>
    <definedName name="_xlnm.Print_Area" localSheetId="13">'環境目標'!$A$1:$AC$50</definedName>
    <definedName name="_xlnm.Print_Area" localSheetId="4">'表１'!$A$1:$AF$43</definedName>
    <definedName name="_xlnm.Print_Area" localSheetId="5">'表２'!$A$1:$AC$41</definedName>
    <definedName name="_xlnm.Print_Area" localSheetId="6">'表３'!$A$1:$G$21</definedName>
    <definedName name="_xlnm.Print_Area" localSheetId="7">'表４'!$A$1:$O$22</definedName>
    <definedName name="_xlnm.Print_Area" localSheetId="8">'表５'!$A$1:$AC$34</definedName>
    <definedName name="_xlnm.Print_Area" localSheetId="9">'表６'!$A$1:$K$29</definedName>
    <definedName name="_xlnm.Print_Area" localSheetId="11">'表８'!$A$1:$K$35</definedName>
    <definedName name="_xlnm.Print_Area" localSheetId="12">'表９'!$A$1:$M$41</definedName>
  </definedNames>
  <calcPr fullCalcOnLoad="1"/>
</workbook>
</file>

<file path=xl/comments9.xml><?xml version="1.0" encoding="utf-8"?>
<comments xmlns="http://schemas.openxmlformats.org/spreadsheetml/2006/main">
  <authors>
    <author>ecomo37</author>
  </authors>
  <commentList>
    <comment ref="O18" authorId="0">
      <text>
        <r>
          <rPr>
            <sz val="9"/>
            <rFont val="MS P ゴシック"/>
            <family val="3"/>
          </rPr>
          <t>この欄をデータで記入される場合、先に表７を記入されますと、対象となるディーゼル車の正確な台数が自動的に反映されます。
なお、印刷される場合は、このメッセージが表示されないように他のセルを選んでから実行してください。</t>
        </r>
      </text>
    </comment>
    <comment ref="O19" authorId="0">
      <text>
        <r>
          <rPr>
            <sz val="9"/>
            <rFont val="MS P ゴシック"/>
            <family val="3"/>
          </rPr>
          <t>この欄をデータで記入される場合、先に表７を記入されますと、対象となるディーゼル車の正確な台数が自動的に反映されます。
なお、印刷される場合は、このメッセージが表示されないように他のセルを選んでから実行してください。</t>
        </r>
      </text>
    </comment>
  </commentList>
</comments>
</file>

<file path=xl/sharedStrings.xml><?xml version="1.0" encoding="utf-8"?>
<sst xmlns="http://schemas.openxmlformats.org/spreadsheetml/2006/main" count="1476" uniqueCount="567">
  <si>
    <t>小型・普通貨物自動車　※1</t>
  </si>
  <si>
    <t>※1　トラクターの場合は通常連結しているトレーラーの最大積載重量で分類のこと</t>
  </si>
  <si>
    <t>■ 表５</t>
  </si>
  <si>
    <t>現在の
導入実績
比率</t>
  </si>
  <si>
    <t>■ 表６</t>
  </si>
  <si>
    <r>
      <t>低燃費かつ低排出ガス認定車</t>
    </r>
    <r>
      <rPr>
        <vertAlign val="superscript"/>
        <sz val="9"/>
        <rFont val="ＭＳ Ｐゴシック"/>
        <family val="3"/>
      </rPr>
      <t>※2</t>
    </r>
  </si>
  <si>
    <t>■ 表７</t>
  </si>
  <si>
    <t>現在のディーゼル車
保有台数</t>
  </si>
  <si>
    <r>
      <t>平成15年規制適合車
（KQ,車両総重量3.5ｔ以下のKR）</t>
    </r>
    <r>
      <rPr>
        <sz val="10"/>
        <rFont val="ＭＳ Ｐゴシック"/>
        <family val="3"/>
      </rPr>
      <t xml:space="preserve"> </t>
    </r>
  </si>
  <si>
    <t>平成9年規制適合車(KE,KF,KG )</t>
  </si>
  <si>
    <t>■ 表８</t>
  </si>
  <si>
    <t>■ 表９</t>
  </si>
  <si>
    <t>ポスト
新長期
規制</t>
  </si>
  <si>
    <t xml:space="preserve">※1　ディーゼルハイブリッド車は除いています。 </t>
  </si>
  <si>
    <t>平成16年規制適合車 (超低PM排出車)
(PJ,PK,PL,PM,PN,PP,PQ,PR)</t>
  </si>
  <si>
    <t>□　ドライバーに対して、エコドライブに関する基礎的な知識について、５項目以上の教育・指導を行っている</t>
  </si>
  <si>
    <t>種別</t>
  </si>
  <si>
    <t>保有
台数</t>
  </si>
  <si>
    <t>ディーゼル自動車</t>
  </si>
  <si>
    <t>　　小　　計  (A)</t>
  </si>
  <si>
    <t>km/ℓ</t>
  </si>
  <si>
    <t>電気自動車</t>
  </si>
  <si>
    <t>ガソリン自動車</t>
  </si>
  <si>
    <t>ＬＰＧ自動車</t>
  </si>
  <si>
    <t>合計</t>
  </si>
  <si>
    <t>急発進、急加速、急ブレーキを控える</t>
  </si>
  <si>
    <t>不要なものは積まない</t>
  </si>
  <si>
    <t>シフトアップは早めに行う</t>
  </si>
  <si>
    <t>経済速度で走る</t>
  </si>
  <si>
    <t>無駄な走行はしない（例：走行ルートの事前確認など）</t>
  </si>
  <si>
    <t>タイヤの空気圧を適正にする</t>
  </si>
  <si>
    <t>空ぶかしをしない</t>
  </si>
  <si>
    <t>記入欄</t>
  </si>
  <si>
    <t>装置</t>
  </si>
  <si>
    <t>現在の状況</t>
  </si>
  <si>
    <t>導入実績
台数</t>
  </si>
  <si>
    <t>台</t>
  </si>
  <si>
    <t>台</t>
  </si>
  <si>
    <t>導入率</t>
  </si>
  <si>
    <t>％</t>
  </si>
  <si>
    <t>今後の導入計画</t>
  </si>
  <si>
    <t>追加導入
計画台数</t>
  </si>
  <si>
    <t>時期
（いつまでに）</t>
  </si>
  <si>
    <t>天然ガス自動車
（CNG自動車）</t>
  </si>
  <si>
    <t>導入目標</t>
  </si>
  <si>
    <t>今年度分
導入計画
台数</t>
  </si>
  <si>
    <t>目標達成率</t>
  </si>
  <si>
    <t>平成14年規制適合車（KP,KM,KN)</t>
  </si>
  <si>
    <t>平成10年規制適合車(KJ,KH)</t>
  </si>
  <si>
    <t>平成10年規制適合車(KK)</t>
  </si>
  <si>
    <t>平成11年規制適合車(KL)</t>
  </si>
  <si>
    <t>【トラック事業】チェックリスト記入表</t>
  </si>
  <si>
    <t>１．環境保全のための仕組み・体制の整備</t>
  </si>
  <si>
    <t>２．エコドライブの実施</t>
  </si>
  <si>
    <t>３．低公害車の導入</t>
  </si>
  <si>
    <t>　蓄熱マット</t>
  </si>
  <si>
    <t>　キー抜きロープ</t>
  </si>
  <si>
    <t>　蓄冷式クーラー</t>
  </si>
  <si>
    <t>　その他装置</t>
  </si>
  <si>
    <t>　電気自動車</t>
  </si>
  <si>
    <t>　ガソリン自動車</t>
  </si>
  <si>
    <t>　ＬＰＧ自動車</t>
  </si>
  <si>
    <t xml:space="preserve"> ディーゼル以外の自動車計　(B)</t>
  </si>
  <si>
    <t>事業用自動車計　（C=A+B)</t>
  </si>
  <si>
    <t>　ディーゼル自動車</t>
  </si>
  <si>
    <t>自家用自動車計 (D)</t>
  </si>
  <si>
    <t>総合計  (E＝C+D)</t>
  </si>
  <si>
    <r>
      <t>特種用途自動車</t>
    </r>
    <r>
      <rPr>
        <sz val="7"/>
        <rFont val="ＭＳ Ｐゴシック"/>
        <family val="3"/>
      </rPr>
      <t>（ﾛｰﾘｰ、冷凍車など）</t>
    </r>
  </si>
  <si>
    <t>平成15年規制適合車
（車両総重量3.5ｔ超のKR）</t>
  </si>
  <si>
    <t>荷物の積み降ろしの際には、アイドリングストップを心がける</t>
  </si>
  <si>
    <t>今年度分
代替え目標台数</t>
  </si>
  <si>
    <t>事業用</t>
  </si>
  <si>
    <t>自家用</t>
  </si>
  <si>
    <t>新長期
規制</t>
  </si>
  <si>
    <t>新短期
規制</t>
  </si>
  <si>
    <t>平成16年規制適合車(KS)</t>
  </si>
  <si>
    <t>平成15年規制適合車 (超低PM排出車)
（PA,PB,PC,PD,PE,PF,PG,PH)</t>
  </si>
  <si>
    <t>長期規制</t>
  </si>
  <si>
    <t>平成6年規制適合以前
(KC,KD,KA,KB,Y,W,X,U,S)</t>
  </si>
  <si>
    <t>型式不明</t>
  </si>
  <si>
    <t>前年度分
代替え目標台数</t>
  </si>
  <si>
    <t>グリーン経営認証</t>
  </si>
  <si>
    <t>（トラック事業用）</t>
  </si>
  <si>
    <t>『トラック運送事業におけるグリーン経営推進マニュアル』にあるチェックリストに基づいて、</t>
  </si>
  <si>
    <t>複数事業所を一括して申請する場合</t>
  </si>
  <si>
    <t>貴社（事業所）のグリーン経営に関する取組み内容をチェックしてください。</t>
  </si>
  <si>
    <t>＊　全事業所をとりまとめて1部作成</t>
  </si>
  <si>
    <r>
      <t>記入上の注意</t>
    </r>
    <r>
      <rPr>
        <sz val="11"/>
        <rFont val="ＭＳ Ｐ明朝"/>
        <family val="1"/>
      </rPr>
      <t>：</t>
    </r>
  </si>
  <si>
    <t>1-1【環境方針】</t>
  </si>
  <si>
    <t>1-3【推進体制】</t>
  </si>
  <si>
    <t>1-4【従業員に対する環境教育】</t>
  </si>
  <si>
    <t>2-2【エコドライブのための実施体制】</t>
  </si>
  <si>
    <t>2-3【アイドリングストップの励行】</t>
  </si>
  <si>
    <t>2-4【推進手段等の整備】</t>
  </si>
  <si>
    <t>3-3【地域で定める低公害車等に関する制度への取組み】</t>
  </si>
  <si>
    <t>4-1【点検・整備のための実施体制】</t>
  </si>
  <si>
    <t>4-2【車両の状態に基づく適切な点検・整備】</t>
  </si>
  <si>
    <t>4-3-1（エアフィルタ関連）</t>
  </si>
  <si>
    <t>4-3-2（エンジンオイル関連）</t>
  </si>
  <si>
    <t>4-3-3（燃料噴射系関連）</t>
  </si>
  <si>
    <t>4-3-4（排出ガス減少装置関連）</t>
  </si>
  <si>
    <t>4-3-5（その他）</t>
  </si>
  <si>
    <t>5-1【従業員に対する廃棄物に関する教育】</t>
  </si>
  <si>
    <t>5-2【廃車・廃棄物の適正な管理】</t>
  </si>
  <si>
    <t>5-3【廃梱包材の排出抑制】</t>
  </si>
  <si>
    <t>2-1【燃費に関する定量的な目標の設定等】</t>
  </si>
  <si>
    <t>□　エコドライブについて、会社として燃費に関して定量的な目標を設定している［レベル２］＜認証項目＞</t>
  </si>
  <si>
    <t>Yes</t>
  </si>
  <si>
    <t>No</t>
  </si>
  <si>
    <t>レベル</t>
  </si>
  <si>
    <t>〔2〕</t>
  </si>
  <si>
    <t>1-2【環境行動計画の作成・見直し】</t>
  </si>
  <si>
    <t>3-1【低公害車：導入目標の設定と取組み】</t>
  </si>
  <si>
    <t>〔1〕</t>
  </si>
  <si>
    <t>3-2【最新規制適合ディーゼル車：導入目標の設定と取組み】</t>
  </si>
  <si>
    <t>〔3〕</t>
  </si>
  <si>
    <t>4-3【法定点検に加えて、厳しい使われ方等も考慮した独自の基準による点検・整備の実施】</t>
  </si>
  <si>
    <t>6-1【管理部門（事務所）における環境保全】</t>
  </si>
  <si>
    <t>　・トランスミッションオイルの漏れの点検は、独自の点検期間を設定し、実施している</t>
  </si>
  <si>
    <t>　・トランスミッションオイルの交換は、走行距離について独自の基準を設定し、実施している</t>
  </si>
  <si>
    <t>　・デファレンシャルオイルの漏れの点検は、独自の点検期間を設定し、実施している</t>
  </si>
  <si>
    <t>　・デファレンシャルオイルの交換は、走行距離について独自の基準を設定し、実施している</t>
  </si>
  <si>
    <t>　・廃油の処理に際して、適正処理やリサイクルを適切に実施している業者に委託している</t>
  </si>
  <si>
    <t>　・廃タイヤの処理に際して、適正処理やリサイクルを適切に実施している業者に委託している</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</si>
  <si>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</si>
  <si>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</si>
  <si>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</si>
  <si>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</si>
  <si>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</si>
  <si>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　・コピー用紙等の紙使用量削減に努める</t>
  </si>
  <si>
    <t>□　走行距離及び燃料の使用状況について、会社として把握している[レベル１]＜認証項目＞</t>
  </si>
  <si>
    <t>総走行距離</t>
  </si>
  <si>
    <t>総燃料使用量</t>
  </si>
  <si>
    <r>
      <t>二酸化炭素
排出量</t>
    </r>
    <r>
      <rPr>
        <sz val="8"/>
        <rFont val="ＭＳ Ｐゴシック"/>
        <family val="3"/>
      </rPr>
      <t>※3</t>
    </r>
  </si>
  <si>
    <r>
      <t>小型・普通貨物自動車　</t>
    </r>
    <r>
      <rPr>
        <sz val="8"/>
        <rFont val="ＭＳ Ｐゴシック"/>
        <family val="3"/>
      </rPr>
      <t>※1</t>
    </r>
  </si>
  <si>
    <t>※1　トラクターの場合は通常連結しているトレーラーの最大積載重量で分類する。</t>
  </si>
  <si>
    <t>※3　計算式：　二酸化炭素排出量 ＝ 期間燃料使用量 × 二酸化炭素排出係数</t>
  </si>
  <si>
    <t>■ 表１</t>
  </si>
  <si>
    <t>現在の燃費目標</t>
  </si>
  <si>
    <t>％ 改善</t>
  </si>
  <si>
    <t>□　導入計画に基づいて、低公害車の導入目標を達成している[レベル３]</t>
  </si>
  <si>
    <t>■ 表３</t>
  </si>
  <si>
    <t>■ 表４</t>
  </si>
  <si>
    <t>年</t>
  </si>
  <si>
    <t>月</t>
  </si>
  <si>
    <t>燃費</t>
  </si>
  <si>
    <t>年</t>
  </si>
  <si>
    <t>月</t>
  </si>
  <si>
    <t>目標の基にした
燃費実績
（ 表１の燃費 ）</t>
  </si>
  <si>
    <t>□ 低公害車を導入している[レベル１]</t>
  </si>
  <si>
    <t>□ 低公害車の導入について計画を策定し、目標達成に向けて導入に取組んでいる［レベル２］</t>
  </si>
  <si>
    <t>※2　「エネルギーの使用の合理化に関する法律」に基づく燃費基準達成車および低排出ガス認定車</t>
  </si>
  <si>
    <t>燃費実績把握期間（</t>
  </si>
  <si>
    <t>二酸化炭素
排出係数※2</t>
  </si>
  <si>
    <t>km</t>
  </si>
  <si>
    <t>ℓ</t>
  </si>
  <si>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</si>
  <si>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</si>
  <si>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</si>
  <si>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</si>
  <si>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kg-CO</t>
    </r>
    <r>
      <rPr>
        <vertAlign val="subscript"/>
        <sz val="7"/>
        <rFont val="ＭＳ Ｐゴシック"/>
        <family val="3"/>
      </rPr>
      <t>2</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</si>
  <si>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</si>
  <si>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</si>
  <si>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t>
  </si>
  <si>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</si>
  <si>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</si>
  <si>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表２</t>
  </si>
  <si>
    <t>事業用</t>
  </si>
  <si>
    <t>ディーゼル自動車</t>
  </si>
  <si>
    <t>km/ℓ</t>
  </si>
  <si>
    <r>
      <t>km
/Nm</t>
    </r>
    <r>
      <rPr>
        <vertAlign val="superscript"/>
        <sz val="8"/>
        <rFont val="ＭＳ Ｐゴシック"/>
        <family val="3"/>
      </rPr>
      <t>3</t>
    </r>
  </si>
  <si>
    <t xml:space="preserve"> </t>
  </si>
  <si>
    <r>
      <t>　　</t>
    </r>
    <r>
      <rPr>
        <sz val="11"/>
        <rFont val="ＭＳ Ｐゴシック"/>
        <family val="3"/>
      </rPr>
      <t>［レベル１］＜認証項目＞</t>
    </r>
  </si>
  <si>
    <t>その他</t>
  </si>
  <si>
    <r>
      <t>□　エコドライブを推進するための装置を導入するための計画を作り、計画に沿って実施している</t>
    </r>
    <r>
      <rPr>
        <sz val="11"/>
        <rFont val="ＭＳ Ｐゴシック"/>
        <family val="3"/>
      </rPr>
      <t>［レベル２］</t>
    </r>
  </si>
  <si>
    <t>Ａ</t>
  </si>
  <si>
    <t>B</t>
  </si>
  <si>
    <t>D</t>
  </si>
  <si>
    <t>F</t>
  </si>
  <si>
    <t>　デジタルタコグラフ</t>
  </si>
  <si>
    <t>％</t>
  </si>
  <si>
    <t>％</t>
  </si>
  <si>
    <t>　アイドリングストップシステム</t>
  </si>
  <si>
    <t>　エアヒーター</t>
  </si>
  <si>
    <t>　エアディフレクタ
　（導風板）</t>
  </si>
  <si>
    <t>（</t>
  </si>
  <si>
    <t>）</t>
  </si>
  <si>
    <t>Ｂ</t>
  </si>
  <si>
    <t>％</t>
  </si>
  <si>
    <t>５． 廃車・廃棄物の排出抑制、適正処理及びリサイクルの推進</t>
  </si>
  <si>
    <t>６． 管理部門（事務所）における環境保全の推進</t>
  </si>
  <si>
    <r>
      <t>2.32kg
-CO</t>
    </r>
    <r>
      <rPr>
        <vertAlign val="subscript"/>
        <sz val="8"/>
        <rFont val="ＭＳ Ｐゴシック"/>
        <family val="3"/>
      </rPr>
      <t>2</t>
    </r>
    <r>
      <rPr>
        <sz val="8"/>
        <rFont val="ＭＳ Ｐゴシック"/>
        <family val="3"/>
      </rPr>
      <t>/ℓ</t>
    </r>
  </si>
  <si>
    <t>ディーゼル以外の自動車</t>
  </si>
  <si>
    <t>自家用　</t>
  </si>
  <si>
    <r>
      <t>kg-CO</t>
    </r>
    <r>
      <rPr>
        <vertAlign val="subscript"/>
        <sz val="7"/>
        <rFont val="ＭＳ Ｐゴシック"/>
        <family val="3"/>
      </rPr>
      <t>2</t>
    </r>
  </si>
  <si>
    <t>ディーゼル車以外</t>
  </si>
  <si>
    <t>　天然ガス自動車（ＣＮＧ自動車)</t>
  </si>
  <si>
    <r>
      <t>　ハイブリッド自動車</t>
    </r>
    <r>
      <rPr>
        <sz val="8"/>
        <rFont val="ＭＳ Ｐゴシック"/>
        <family val="3"/>
      </rPr>
      <t>（軽油)</t>
    </r>
  </si>
  <si>
    <r>
      <t>　ハイブリッド自動車</t>
    </r>
    <r>
      <rPr>
        <sz val="8"/>
        <rFont val="ＭＳ Ｐゴシック"/>
        <family val="3"/>
      </rPr>
      <t>（ガソリン)</t>
    </r>
  </si>
  <si>
    <r>
      <t>　ハイブリッド自動車</t>
    </r>
    <r>
      <rPr>
        <sz val="8"/>
        <rFont val="ＭＳ Ｐゴシック"/>
        <family val="3"/>
      </rPr>
      <t>（軽油 )</t>
    </r>
  </si>
  <si>
    <r>
      <t>特種用途自動車</t>
    </r>
    <r>
      <rPr>
        <sz val="8"/>
        <rFont val="ＭＳ Ｐゴシック"/>
        <family val="3"/>
      </rPr>
      <t>（ﾛｰﾘｰ、冷凍車など)</t>
    </r>
  </si>
  <si>
    <t>天然ガス自動車（ＣＮＧ自動車)</t>
  </si>
  <si>
    <r>
      <t>ハイブリッド自動車</t>
    </r>
    <r>
      <rPr>
        <sz val="8"/>
        <rFont val="ＭＳ Ｐゴシック"/>
        <family val="3"/>
      </rPr>
      <t>（軽油)</t>
    </r>
  </si>
  <si>
    <r>
      <t>ハイブリッド自動車</t>
    </r>
    <r>
      <rPr>
        <sz val="8"/>
        <rFont val="ＭＳ Ｐゴシック"/>
        <family val="3"/>
      </rPr>
      <t>（ガソリン)</t>
    </r>
  </si>
  <si>
    <t>Nox・PM法に基づく
今年度規制対象車台数</t>
  </si>
  <si>
    <t>ハイブリッド自動車</t>
  </si>
  <si>
    <t>エアコンの設定温度(使用）を控えめにする</t>
  </si>
  <si>
    <t>km
/kWh</t>
  </si>
  <si>
    <t>kWh</t>
  </si>
  <si>
    <r>
      <t>Nm</t>
    </r>
    <r>
      <rPr>
        <vertAlign val="superscript"/>
        <sz val="8"/>
        <rFont val="ＭＳ Ｐゴシック"/>
        <family val="3"/>
      </rPr>
      <t>3</t>
    </r>
  </si>
  <si>
    <r>
      <t>Nm</t>
    </r>
    <r>
      <rPr>
        <vertAlign val="superscript"/>
        <sz val="8"/>
        <rFont val="ＭＳ Ｐゴシック"/>
        <family val="3"/>
      </rPr>
      <t>3</t>
    </r>
  </si>
  <si>
    <t>km
/kWh</t>
  </si>
  <si>
    <t>C＝B÷A×100</t>
  </si>
  <si>
    <t>E=(B+D)
÷A×100</t>
  </si>
  <si>
    <t>Ｃ＝B÷A
×100</t>
  </si>
  <si>
    <t>A</t>
  </si>
  <si>
    <t>B</t>
  </si>
  <si>
    <t>C=[(A×B)÷100]＋A</t>
  </si>
  <si>
    <r>
      <t>kg-CO</t>
    </r>
    <r>
      <rPr>
        <vertAlign val="subscript"/>
        <sz val="7"/>
        <rFont val="ＭＳ Ｐゴシック"/>
        <family val="3"/>
      </rPr>
      <t>2</t>
    </r>
  </si>
  <si>
    <t>廃棄物
排出量</t>
  </si>
  <si>
    <t>使用量（㎥）</t>
  </si>
  <si>
    <t>使用量（kWh）</t>
  </si>
  <si>
    <t>排出量</t>
  </si>
  <si>
    <t>単位</t>
  </si>
  <si>
    <t>項目</t>
  </si>
  <si>
    <t>年度</t>
  </si>
  <si>
    <t>灯油</t>
  </si>
  <si>
    <t>L</t>
  </si>
  <si>
    <t>A重油</t>
  </si>
  <si>
    <t>都市ガス</t>
  </si>
  <si>
    <t>Nm3</t>
  </si>
  <si>
    <t>液化天然ガス(LNG)</t>
  </si>
  <si>
    <t>kg</t>
  </si>
  <si>
    <t>液化石油ガス(LPG)</t>
  </si>
  <si>
    <t>ガソリン</t>
  </si>
  <si>
    <t>軽油</t>
  </si>
  <si>
    <t>(MJ/l)</t>
  </si>
  <si>
    <t>(MJ/Nm3)</t>
  </si>
  <si>
    <t>(MJ/kg)</t>
  </si>
  <si>
    <t>CO2排出量
（kg-CO2）</t>
  </si>
  <si>
    <t>単位発熱量
（C)</t>
  </si>
  <si>
    <t>種類</t>
  </si>
  <si>
    <t>CO2排出係数</t>
  </si>
  <si>
    <t>(kg-CO2/kWh)</t>
  </si>
  <si>
    <t>電力</t>
  </si>
  <si>
    <t>(kg-CO2/m3)</t>
  </si>
  <si>
    <t>・</t>
  </si>
  <si>
    <t>C
O
2
排
出
量</t>
  </si>
  <si>
    <t>事業所
ガス使用量</t>
  </si>
  <si>
    <t>事業所
電力使用量</t>
  </si>
  <si>
    <t>水使用量</t>
  </si>
  <si>
    <t>目標</t>
  </si>
  <si>
    <t>実績</t>
  </si>
  <si>
    <t>)</t>
  </si>
  <si>
    <t>(</t>
  </si>
  <si>
    <t>達成率（％）</t>
  </si>
  <si>
    <t>---</t>
  </si>
  <si>
    <t>５　電力使用量等の現状</t>
  </si>
  <si>
    <t>５　電力使用量等の現状（作成方法）</t>
  </si>
  <si>
    <t>ここでは自社の電力使用量、ガス使用量、</t>
  </si>
  <si>
    <t>水使用量、廃棄物排出量について、実績を記入してください。</t>
  </si>
  <si>
    <t>目標の値は自動的に記入されます。</t>
  </si>
  <si>
    <t>追加導入
目標台数</t>
  </si>
  <si>
    <t>→　前年度の計画達成状況を下表に記入してください。</t>
  </si>
  <si>
    <t>前年度
代替え実績台数</t>
  </si>
  <si>
    <r>
      <t xml:space="preserve">保有台数
</t>
    </r>
    <r>
      <rPr>
        <sz val="7"/>
        <rFont val="ＭＳ Ｐゴシック"/>
        <family val="3"/>
      </rPr>
      <t>（低公害車等
以外の車両も
含めた全車両
の保有台数）</t>
    </r>
  </si>
  <si>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</si>
  <si>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導入している場合は下表の「現在の状況」に記入して下さい。</t>
  </si>
  <si>
    <t>→　計画を策定している場合は下表の「導入目標」に記入して下さい。</t>
  </si>
  <si>
    <t>✤</t>
  </si>
  <si>
    <r>
      <t>チェック項目のレベル数値欄が</t>
    </r>
    <r>
      <rPr>
        <b/>
        <u val="single"/>
        <sz val="12"/>
        <rFont val="HGP教科書体"/>
        <family val="1"/>
      </rPr>
      <t>網掛けの項目（認証基準）は、すべてＹｅｓになっている必要が</t>
    </r>
  </si>
  <si>
    <t>提出してください。</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</si>
  <si>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</si>
  <si>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r>
      <t xml:space="preserve">② </t>
    </r>
    <r>
      <rPr>
        <b/>
        <sz val="12"/>
        <rFont val="HGP教科書体"/>
        <family val="1"/>
      </rPr>
      <t>表１～９</t>
    </r>
    <r>
      <rPr>
        <sz val="12"/>
        <rFont val="HGP教科書体"/>
        <family val="1"/>
      </rPr>
      <t>　（P.4～12）・・・</t>
    </r>
  </si>
  <si>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</si>
  <si>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更新審査申請用</t>
  </si>
  <si>
    <t>（登録後２年ごとの審査）</t>
  </si>
  <si>
    <t>✤</t>
  </si>
  <si>
    <t>✤</t>
  </si>
  <si>
    <t>＊　各事業所　別々に作成</t>
  </si>
  <si>
    <t>◎</t>
  </si>
  <si>
    <t>→　現在（今期）の燃費目標と、その目標を掲げて取組む期間（今期）を下表に記入してください。</t>
  </si>
  <si>
    <t>前年度分
導入目標台数</t>
  </si>
  <si>
    <t>前年度
導入実績台数</t>
  </si>
  <si>
    <t>目標達成率（ ％ ）</t>
  </si>
  <si>
    <t>Ａ</t>
  </si>
  <si>
    <t>Ｂ</t>
  </si>
  <si>
    <t>Ｃ＝B÷A×100</t>
  </si>
  <si>
    <t>～</t>
  </si>
  <si>
    <t>月　）</t>
  </si>
  <si>
    <t>現在の燃費目標の取組み期間 （</t>
  </si>
  <si>
    <t>～</t>
  </si>
  <si>
    <t>月　）</t>
  </si>
  <si>
    <t>(</t>
  </si>
  <si>
    <t>）</t>
  </si>
  <si>
    <t>-</t>
  </si>
  <si>
    <t>車両保有台数
（事業用車のみ）</t>
  </si>
  <si>
    <t>→　事業用車について、導入実績と今後の導入計画を下表に記入してください。</t>
  </si>
  <si>
    <t>□</t>
  </si>
  <si>
    <t>現在保有しているディーゼル車が何年規制に適合しているかについて把握している[レベル１]＜認証項目＞</t>
  </si>
  <si>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</si>
  <si>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</si>
  <si>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rPr>
        <sz val="11"/>
        <rFont val="ＭＳ Ｐ明朝"/>
        <family val="1"/>
      </rPr>
      <t>　　</t>
    </r>
    <r>
      <rPr>
        <i/>
        <u val="single"/>
        <sz val="11"/>
        <rFont val="ＭＳ Ｐ明朝"/>
        <family val="1"/>
      </rPr>
      <t>記入上の注意</t>
    </r>
    <r>
      <rPr>
        <sz val="11"/>
        <rFont val="ＭＳ Ｐ明朝"/>
        <family val="1"/>
      </rPr>
      <t>：</t>
    </r>
  </si>
  <si>
    <t>最新規制適合ディーゼル車の導入について計画を策定し、目標達成に向けて導入に取組んでいる[レベル２]</t>
  </si>
  <si>
    <t>＜認証項目＞</t>
  </si>
  <si>
    <t>ディーゼル車排出ガス規制区分 ※
（型式の識別記号）</t>
  </si>
  <si>
    <t>A</t>
  </si>
  <si>
    <t>B</t>
  </si>
  <si>
    <t>C</t>
  </si>
  <si>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</si>
  <si>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</si>
  <si>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</si>
  <si>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</si>
  <si>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</si>
  <si>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</si>
  <si>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</si>
  <si>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</si>
  <si>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</si>
  <si>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</si>
  <si>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</si>
  <si>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</si>
  <si>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</si>
  <si>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</si>
  <si>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</si>
  <si>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</si>
  <si>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</si>
  <si>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あります。</t>
  </si>
  <si>
    <t>導入計画に基づいて、最新規制適合ディーゼル車の導入目標を達成している[レベル３]</t>
  </si>
  <si>
    <t>A</t>
  </si>
  <si>
    <t>B</t>
  </si>
  <si>
    <t>C＝B÷A×100</t>
  </si>
  <si>
    <t>％</t>
  </si>
  <si>
    <t>％</t>
  </si>
  <si>
    <t>％</t>
  </si>
  <si>
    <r>
      <t>ディーゼル車排出ガス規制区分</t>
    </r>
    <r>
      <rPr>
        <vertAlign val="superscript"/>
        <sz val="11"/>
        <rFont val="ＭＳ Ｐゴシック"/>
        <family val="3"/>
      </rPr>
      <t>※1</t>
    </r>
    <r>
      <rPr>
        <sz val="11"/>
        <rFont val="ＭＳ Ｐゴシック"/>
        <family val="3"/>
      </rPr>
      <t xml:space="preserve">
（型式の識別記号）</t>
    </r>
  </si>
  <si>
    <t>D</t>
  </si>
  <si>
    <t>E</t>
  </si>
  <si>
    <r>
      <t>平成17年規制適合車
(低燃費かつ低排出ガス認定車）（BKG,NKG,PKG,CKG,DKG,</t>
    </r>
    <r>
      <rPr>
        <sz val="10"/>
        <rFont val="ＭＳ Ｐゴシック"/>
        <family val="3"/>
      </rPr>
      <t>他</t>
    </r>
    <r>
      <rPr>
        <sz val="9"/>
        <rFont val="ＭＳ Ｐゴシック"/>
        <family val="3"/>
      </rPr>
      <t>)</t>
    </r>
  </si>
  <si>
    <t>　　網掛けの項目（認証基準）は、すべての事業所で取り組んでいる必要がありますが、</t>
  </si>
  <si>
    <t>　ドライブレコーダー</t>
  </si>
  <si>
    <t>取　　組</t>
  </si>
  <si>
    <t>①</t>
  </si>
  <si>
    <t>②</t>
  </si>
  <si>
    <t>③</t>
  </si>
  <si>
    <t>④</t>
  </si>
  <si>
    <t>⑤</t>
  </si>
  <si>
    <t>⑥</t>
  </si>
  <si>
    <t>⑦</t>
  </si>
  <si>
    <t>⑧</t>
  </si>
  <si>
    <t>⑨</t>
  </si>
  <si>
    <t>⑩</t>
  </si>
  <si>
    <t>⑪</t>
  </si>
  <si>
    <t>⑫</t>
  </si>
  <si>
    <t>⑬</t>
  </si>
  <si>
    <t>⑭</t>
  </si>
  <si>
    <t>⑮</t>
  </si>
  <si>
    <t>⑯</t>
  </si>
  <si>
    <t>⑰</t>
  </si>
  <si>
    <t>⓪</t>
  </si>
  <si>
    <t>型式上では、表７の「(低燃費かつ低排出ガス認定車」①③⑤の合計です。（事業用）</t>
  </si>
  <si>
    <t>型式上では、表７の②の合計です。（事業用）</t>
  </si>
  <si>
    <r>
      <t>取り組んでいない項目には・・・No欄の□に</t>
    </r>
    <r>
      <rPr>
        <sz val="12"/>
        <rFont val="Segoe UI Symbol"/>
        <family val="2"/>
      </rPr>
      <t>✓</t>
    </r>
    <r>
      <rPr>
        <sz val="12"/>
        <rFont val="HGP教科書体"/>
        <family val="1"/>
      </rPr>
      <t>を記入</t>
    </r>
  </si>
  <si>
    <t>―</t>
  </si>
  <si>
    <r>
      <t>あります。</t>
    </r>
    <r>
      <rPr>
        <sz val="12"/>
        <rFont val="HGP教科書体"/>
        <family val="1"/>
      </rPr>
      <t>（認証基準でも、該当しない項目には</t>
    </r>
    <r>
      <rPr>
        <b/>
        <sz val="12"/>
        <rFont val="HGP教科書体"/>
        <family val="1"/>
      </rPr>
      <t>「該当なし」にチェックしてください。</t>
    </r>
    <r>
      <rPr>
        <sz val="12"/>
        <rFont val="HGP教科書体"/>
        <family val="1"/>
      </rPr>
      <t>）</t>
    </r>
  </si>
  <si>
    <r>
      <t>　　網掛けの項目以外は、取り組んでいる事業所が一か所でもあればＹｅｓ欄に</t>
    </r>
    <r>
      <rPr>
        <b/>
        <sz val="12"/>
        <rFont val="Segoe UI Symbol"/>
        <family val="2"/>
      </rPr>
      <t>✓</t>
    </r>
    <r>
      <rPr>
        <b/>
        <sz val="12"/>
        <rFont val="HGP教科書体"/>
        <family val="1"/>
      </rPr>
      <t>を記入できます。</t>
    </r>
  </si>
  <si>
    <t>　チェック項目の内容が取組にあてはまる場合はYes欄に✓を、あてはまらない場合はNo欄に✓を、</t>
  </si>
  <si>
    <t>該当
なし</t>
  </si>
  <si>
    <t>認証基準</t>
  </si>
  <si>
    <t>環境方針には法規制遵守に加えて自主的・積極的な取組みを定めている</t>
  </si>
  <si>
    <t>環境方針は、環境保全への取組み状況をもとに、定期的な見直し、改善を行なっている</t>
  </si>
  <si>
    <t>事業活動における環境保全に係る情報を環境活動報告書を用いて社会に公表している</t>
  </si>
  <si>
    <t>環境保全に関する管理責任者および必要に応じて環境保全を推進するための組織を定めている</t>
  </si>
  <si>
    <t>管理責任者や組織を従業員に周知し、役割、責任、権限を明確にしている</t>
  </si>
  <si>
    <t>取組みの結果を見ながら、組織や役割、責任、権限の見直しを行っている</t>
  </si>
  <si>
    <t>環境にかかわる法規制や行政指導の内容等を従業員に伝達している</t>
  </si>
  <si>
    <t>走行距離および燃料の使用状況について、会社として把握している</t>
  </si>
  <si>
    <t>表１</t>
  </si>
  <si>
    <t>エコドライブについて、会社として燃費に関して定量的な目標を設定している</t>
  </si>
  <si>
    <t>表２</t>
  </si>
  <si>
    <t>エコドライブを推進するための責任者を定めている</t>
  </si>
  <si>
    <t>表3</t>
  </si>
  <si>
    <t>エコドライブ講習会や社内の実技講習会に、５割以上のドライバーが参加している</t>
  </si>
  <si>
    <t>ドライバー別に、燃費管理の結果をもとに、燃費が向上するよう指導を行っている</t>
  </si>
  <si>
    <t>ドライバー別に、燃費管理の結果をもとに、燃費の優れたドライバーへの表彰等を行っている</t>
  </si>
  <si>
    <t>アイドリングストップの励行を重点的に取組むよう周知している</t>
  </si>
  <si>
    <t>アイドリングストップに関する具体的な実施項目を定めている</t>
  </si>
  <si>
    <t>アイドリングストップに関する取組み結果のデータを整理し、取組み状況が改善するよう、
取組みの見直しを行う仕組みを設けている</t>
  </si>
  <si>
    <t>エコドライブを実施するための手引き（省エネ運転マニュアル等）をドライバーに配布している</t>
  </si>
  <si>
    <t>エコドライブを推進するための装置を導入するための計画を作り、計画に沿って実施している</t>
  </si>
  <si>
    <t>表4</t>
  </si>
  <si>
    <t>点検・整備の責任者を点検・整備に関する権限を明確にしたうえで、任命している</t>
  </si>
  <si>
    <t>点検・整備について、ドライバーを対象に教育を行い、情報の提供を行っている</t>
  </si>
  <si>
    <t>目視により黒煙が増加してきたと判断された時には、点検・整備を実施している</t>
  </si>
  <si>
    <t>エアコンの利き具合等により、エアコンガスが減っている（漏れている）と判断された時には、
整備事業者に点検・整備を依頼している</t>
  </si>
  <si>
    <t>エアフィルタの清掃・交換にあたっては、走行距離または使用期間、あるいはその両方について
独自の基準を設定し、実施している</t>
  </si>
  <si>
    <t>エンジンオイルやエンジンオイルフィルタの交換にあたっては、走行距離または使用期間、
あるいはその両方について独自の基準を設定し、実施している</t>
  </si>
  <si>
    <t>燃料噴射系のオーバーホールや交換にあたっては、走行距離、または使用期間について
独自の基準を設定し、実施している</t>
  </si>
  <si>
    <t>下記の箇所に対しては、走行距離、または使用期間について独自の基準を設定し、実施している</t>
  </si>
  <si>
    <t>廃車・廃棄物の処理に際して、適正処理やリサイクルを適切に実施している業者に委託している</t>
  </si>
  <si>
    <t>廃梱包材の排出抑制（例：再利用可能な梱包材の利用など）について、目標を設定している</t>
  </si>
  <si>
    <t>廃梱包材の排出抑制についての取組状況を目標に照らして評価し、取組み状況が改善するよう、
取組みの見直しを行う仕組みを整備している</t>
  </si>
  <si>
    <t xml:space="preserve">事務所内での環境保全の取組みについて、従業員に周知している </t>
  </si>
  <si>
    <t>事務所内でのエネルギー使用量、廃棄物排出量の削減について、目標を設定している</t>
  </si>
  <si>
    <t>表5</t>
  </si>
  <si>
    <t>低公害車を導入している</t>
  </si>
  <si>
    <t>低公害車の導入について計画を策定し、目標達成に向けて導入に取組んでいる</t>
  </si>
  <si>
    <t>表6</t>
  </si>
  <si>
    <t>導入計画に基づいて、低公害車の導入目標を達成している</t>
  </si>
  <si>
    <t>現在保有しているディーゼル車が何年規制に適合しているかについて把握している</t>
  </si>
  <si>
    <t>表7</t>
  </si>
  <si>
    <t>表8</t>
  </si>
  <si>
    <t>導入計画に基づいて、最新規制適合ディーゼル車の導入目標を達成している</t>
  </si>
  <si>
    <t>表9</t>
  </si>
  <si>
    <t>４．自動車の点検・整備(1/2)</t>
  </si>
  <si>
    <t>４．自動車の点検・整備(2/2)</t>
  </si>
  <si>
    <r>
      <t xml:space="preserve">（架装した車両がある場合のみ）
  </t>
    </r>
    <r>
      <rPr>
        <sz val="10"/>
        <rFont val="ＭＳ 明朝"/>
        <family val="1"/>
      </rPr>
      <t>環境にやさしい車体であることを表す“環境基準に適合した架装物”を導入している</t>
    </r>
  </si>
  <si>
    <r>
      <t xml:space="preserve">導入時期
</t>
    </r>
    <r>
      <rPr>
        <sz val="6"/>
        <rFont val="ＭＳ Ｐゴシック"/>
        <family val="3"/>
      </rPr>
      <t>（いつまでに）</t>
    </r>
  </si>
  <si>
    <r>
      <t>低公害車等</t>
    </r>
    <r>
      <rPr>
        <sz val="8"/>
        <rFont val="ＭＳ Ｐゴシック"/>
        <family val="3"/>
      </rPr>
      <t>※1</t>
    </r>
  </si>
  <si>
    <r>
      <t>低燃費かつ
低排出ガス認定車</t>
    </r>
    <r>
      <rPr>
        <vertAlign val="superscript"/>
        <sz val="10"/>
        <rFont val="ＭＳ Ｐゴシック"/>
        <family val="3"/>
      </rPr>
      <t>※2</t>
    </r>
  </si>
  <si>
    <r>
      <t>低燃費かつ
低排出ガス認定車</t>
    </r>
    <r>
      <rPr>
        <vertAlign val="superscript"/>
        <sz val="10"/>
        <rFont val="ＭＳ Ｐゴシック"/>
        <family val="3"/>
      </rPr>
      <t>※2</t>
    </r>
  </si>
  <si>
    <r>
      <t>　　　Ⅰ　今年度分の代替え目標台数[Ｃ列]は、</t>
    </r>
    <r>
      <rPr>
        <b/>
        <sz val="10"/>
        <rFont val="ＭＳ Ｐ明朝"/>
        <family val="1"/>
      </rPr>
      <t>代替で変わる新しい車両の型式ではなく、今年度代替対象としていた型式の</t>
    </r>
  </si>
  <si>
    <r>
      <t xml:space="preserve">　　　　　 </t>
    </r>
    <r>
      <rPr>
        <b/>
        <sz val="10"/>
        <rFont val="ＭＳ Ｐ明朝"/>
        <family val="1"/>
      </rPr>
      <t>車両について記入して下さい。</t>
    </r>
  </si>
  <si>
    <r>
      <t>　　　Ⅱ　計画は策定しているが、今年度計画が0台</t>
    </r>
    <r>
      <rPr>
        <b/>
        <sz val="10"/>
        <rFont val="ＭＳ Ｐ明朝"/>
        <family val="1"/>
      </rPr>
      <t>の場合は0台と記入</t>
    </r>
    <r>
      <rPr>
        <sz val="10"/>
        <rFont val="ＭＳ Ｐ明朝"/>
        <family val="1"/>
      </rPr>
      <t>してください。</t>
    </r>
  </si>
  <si>
    <t>平成17年規制適合車
（AKG,BDG,NDG,PDG,CDG,DDG,ADG,ADF,他)</t>
  </si>
  <si>
    <r>
      <t>kg-CO</t>
    </r>
    <r>
      <rPr>
        <vertAlign val="subscript"/>
        <sz val="7"/>
        <rFont val="ＭＳ Ｐゴシック"/>
        <family val="3"/>
      </rPr>
      <t>2</t>
    </r>
  </si>
  <si>
    <t>　燃料電池車（水素自動車）</t>
  </si>
  <si>
    <t>　燃料電池車（水素自動車）</t>
  </si>
  <si>
    <r>
      <t>0.579kg
-CO</t>
    </r>
    <r>
      <rPr>
        <vertAlign val="subscript"/>
        <sz val="8"/>
        <rFont val="ＭＳ Ｐゴシック"/>
        <family val="3"/>
      </rPr>
      <t>2</t>
    </r>
    <r>
      <rPr>
        <sz val="8"/>
        <rFont val="ＭＳ Ｐゴシック"/>
        <family val="3"/>
      </rPr>
      <t>/kWh</t>
    </r>
  </si>
  <si>
    <t>※2　環境省「地球温暖化対策事業効果算定ガイドブック」より。</t>
  </si>
  <si>
    <t>燃料電池車（水素自動車）</t>
  </si>
  <si>
    <t>燃料電池車（水素自動車）</t>
  </si>
  <si>
    <t>燃料電池自動車（水素自動車）</t>
  </si>
  <si>
    <t>燃料電池自動車
（水素自動車）</t>
  </si>
  <si>
    <t>※1　低公害車は、窒素酸化物（NOx）や粒子状物質（PM）等の大気汚染物質の排出が少ない、または全く排出しない、</t>
  </si>
  <si>
    <t xml:space="preserve"> 燃費性能が優れているなどの環境性能に優れた自動車として認められたもの。</t>
  </si>
  <si>
    <t xml:space="preserve"> 燃費性能が優れているなどの環境性能に優れた自動車として認められたもの。</t>
  </si>
  <si>
    <t>環境意識の向上を図るため、環境方針の徹底や環境に関する一般的な情報の伝達等を
定期的に行っている</t>
  </si>
  <si>
    <t>会社として、エコドライブの取組み状況や取組み結果（燃費）に基づいて、
取組み状況が改善するよう、取組みの見直しを行う仕組みを設けている</t>
  </si>
  <si>
    <r>
      <rPr>
        <i/>
        <sz val="10"/>
        <rFont val="ＭＳ 明朝"/>
        <family val="1"/>
      </rPr>
      <t>（［</t>
    </r>
    <r>
      <rPr>
        <i/>
        <sz val="10"/>
        <rFont val="ＭＳ ゴシック"/>
        <family val="3"/>
      </rPr>
      <t xml:space="preserve">後付か否かにかかわらず］排出ガス減少装置を装着している場合のみ）　
</t>
    </r>
    <r>
      <rPr>
        <sz val="10"/>
        <rFont val="ＭＳ 明朝"/>
        <family val="1"/>
      </rPr>
      <t>排出ガス減少装置（DPF、酸化触媒等）が装着されている車両の黒煙測定は、
走行距離または使用期間について独自の基準を設定し、実施している</t>
    </r>
  </si>
  <si>
    <t>会社、事業所等の環境保全への取組みを示す環境方針を策定しており、
環境方針には法規制の遵守など基本的な取組みが示されている</t>
  </si>
  <si>
    <t>現状の環境保全活動への取組み状況に関する評価結果や、検討した取組み改善策を踏まえ、
今後の目標や目標達成へ向けた具体的な取組み内容などを盛り込んだ行動計画を
作成（見直し）している</t>
  </si>
  <si>
    <t>　・廃バッテリーの処理に際して、適正処理やリサイクルを適切に実施している
    業者に委託している</t>
  </si>
  <si>
    <r>
      <t>　　（各表の右上枠内に、</t>
    </r>
    <r>
      <rPr>
        <u val="single"/>
        <sz val="12"/>
        <rFont val="HGP教科書体"/>
        <family val="1"/>
      </rPr>
      <t>事業所名を明記します</t>
    </r>
    <r>
      <rPr>
        <sz val="12"/>
        <rFont val="HGP教科書体"/>
        <family val="1"/>
      </rPr>
      <t>……略称で可）</t>
    </r>
  </si>
  <si>
    <r>
      <t>該当しない項目・・・・・・・・・・・該当なし欄の□に</t>
    </r>
    <r>
      <rPr>
        <b/>
        <sz val="12"/>
        <rFont val="Segoe UI Symbol"/>
        <family val="2"/>
      </rPr>
      <t>✓</t>
    </r>
    <r>
      <rPr>
        <b/>
        <sz val="12"/>
        <rFont val="HGP教科書体"/>
        <family val="1"/>
      </rPr>
      <t>を記入</t>
    </r>
  </si>
  <si>
    <r>
      <t>Ｙｅｓの項目の内、右欄に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必ず、該当する表に記入して</t>
    </r>
  </si>
  <si>
    <r>
      <t xml:space="preserve">平成21,22年規制適合車
</t>
    </r>
    <r>
      <rPr>
        <sz val="8.5"/>
        <rFont val="ＭＳ Ｐゴシック"/>
        <family val="3"/>
      </rPr>
      <t>(SKG,LKG,SDG,LDG,LKF,QDG,QDF,LDF,SPG,他)</t>
    </r>
  </si>
  <si>
    <r>
      <t>→　教育・指導を行っているエコドライブへの取組み内容について、下表のうち５項目以上に</t>
    </r>
    <r>
      <rPr>
        <sz val="10"/>
        <rFont val="Segoe UI Symbol"/>
        <family val="2"/>
      </rPr>
      <t>✓</t>
    </r>
    <r>
      <rPr>
        <sz val="10"/>
        <rFont val="ＭＳ Ｐ明朝"/>
        <family val="1"/>
      </rPr>
      <t>をつけてください。</t>
    </r>
  </si>
  <si>
    <t>　該当しない場合は該当なし欄に✓を記入してください。</t>
  </si>
  <si>
    <r>
      <t>平成28,30年
規制適合車(※2以外)</t>
    </r>
    <r>
      <rPr>
        <vertAlign val="superscript"/>
        <sz val="10"/>
        <rFont val="ＭＳ Ｐゴシック"/>
        <family val="3"/>
      </rPr>
      <t>※3</t>
    </r>
  </si>
  <si>
    <r>
      <t>平成28,30年
規制適合車(※2以外)</t>
    </r>
    <r>
      <rPr>
        <vertAlign val="superscript"/>
        <sz val="9"/>
        <rFont val="ＭＳ Ｐゴシック"/>
        <family val="3"/>
      </rPr>
      <t>※3</t>
    </r>
  </si>
  <si>
    <t>※3　低燃費・低排出ガスの認定に関わらず平成28,30年の※2以外の規制車を記入してください。</t>
  </si>
  <si>
    <r>
      <t>平成28,30年規制適合車(※2以外)</t>
    </r>
    <r>
      <rPr>
        <vertAlign val="superscript"/>
        <sz val="9"/>
        <rFont val="ＭＳ Ｐゴシック"/>
        <family val="3"/>
      </rPr>
      <t>※3</t>
    </r>
  </si>
  <si>
    <t>　　⑪⑫⑭⑯⑰がNOx・PM法非適合車(規制対象車)です。ただし、型式によってはNOx・PM法適合車（規制対象外）が</t>
  </si>
  <si>
    <t>　　　　前年度分代替え目標台数[A列]、代替え実績台数[B列]ともに、代替え（減車、廃車等）前の車両の</t>
  </si>
  <si>
    <t>　　　　型式欄に台数を記入してください。</t>
  </si>
  <si>
    <r>
      <t>　　</t>
    </r>
    <r>
      <rPr>
        <i/>
        <u val="single"/>
        <sz val="11"/>
        <rFont val="ＭＳ Ｐ明朝"/>
        <family val="1"/>
      </rPr>
      <t>記入上の注意</t>
    </r>
    <r>
      <rPr>
        <sz val="11"/>
        <rFont val="ＭＳ Ｐ明朝"/>
        <family val="1"/>
      </rPr>
      <t>：</t>
    </r>
  </si>
  <si>
    <t>　　　 ⑪⑫⑭⑯⑰がNox・PM法非適合車(規制対象車)です。ただし、型式によってはNox・PM法適合車（規制対象外）があります。</t>
  </si>
  <si>
    <r>
      <t xml:space="preserve">最大積載量 </t>
    </r>
    <r>
      <rPr>
        <sz val="9"/>
        <rFont val="Arial"/>
        <family val="2"/>
      </rPr>
      <t>1</t>
    </r>
    <r>
      <rPr>
        <sz val="8"/>
        <rFont val="ＭＳ Ｐゴシック"/>
        <family val="3"/>
      </rPr>
      <t>ｔ未満</t>
    </r>
  </si>
  <si>
    <r>
      <t xml:space="preserve">最大積載量 </t>
    </r>
    <r>
      <rPr>
        <sz val="9"/>
        <rFont val="Arial"/>
        <family val="2"/>
      </rPr>
      <t>1</t>
    </r>
    <r>
      <rPr>
        <sz val="8"/>
        <rFont val="ＭＳ Ｐゴシック"/>
        <family val="3"/>
      </rPr>
      <t xml:space="preserve">ｔ以上 </t>
    </r>
    <r>
      <rPr>
        <sz val="9"/>
        <rFont val="Arial"/>
        <family val="2"/>
      </rPr>
      <t>2</t>
    </r>
    <r>
      <rPr>
        <sz val="8"/>
        <rFont val="ＭＳ Ｐゴシック"/>
        <family val="3"/>
      </rPr>
      <t>ｔ未満</t>
    </r>
  </si>
  <si>
    <r>
      <t xml:space="preserve">最大積載量 </t>
    </r>
    <r>
      <rPr>
        <sz val="9"/>
        <rFont val="Arial"/>
        <family val="2"/>
      </rPr>
      <t>2</t>
    </r>
    <r>
      <rPr>
        <sz val="8"/>
        <rFont val="ＭＳ Ｐゴシック"/>
        <family val="3"/>
      </rPr>
      <t xml:space="preserve">ｔ以上 </t>
    </r>
    <r>
      <rPr>
        <sz val="9"/>
        <rFont val="Arial"/>
        <family val="2"/>
      </rPr>
      <t>4</t>
    </r>
    <r>
      <rPr>
        <sz val="8"/>
        <rFont val="ＭＳ Ｐゴシック"/>
        <family val="3"/>
      </rPr>
      <t>ｔ未満</t>
    </r>
  </si>
  <si>
    <r>
      <t xml:space="preserve">最大積載量 </t>
    </r>
    <r>
      <rPr>
        <sz val="9"/>
        <rFont val="Arial"/>
        <family val="2"/>
      </rPr>
      <t>4</t>
    </r>
    <r>
      <rPr>
        <sz val="8"/>
        <rFont val="ＭＳ Ｐゴシック"/>
        <family val="3"/>
      </rPr>
      <t xml:space="preserve">ｔ以上 </t>
    </r>
    <r>
      <rPr>
        <sz val="9"/>
        <rFont val="Arial"/>
        <family val="2"/>
      </rPr>
      <t>6</t>
    </r>
    <r>
      <rPr>
        <sz val="8"/>
        <rFont val="ＭＳ Ｐゴシック"/>
        <family val="3"/>
      </rPr>
      <t>ｔ未満</t>
    </r>
  </si>
  <si>
    <r>
      <t xml:space="preserve">最大積載量 </t>
    </r>
    <r>
      <rPr>
        <sz val="9"/>
        <rFont val="Arial"/>
        <family val="2"/>
      </rPr>
      <t>6</t>
    </r>
    <r>
      <rPr>
        <sz val="8"/>
        <rFont val="ＭＳ Ｐゴシック"/>
        <family val="3"/>
      </rPr>
      <t xml:space="preserve">ｔ以上 </t>
    </r>
    <r>
      <rPr>
        <sz val="9"/>
        <rFont val="Arial"/>
        <family val="2"/>
      </rPr>
      <t>8</t>
    </r>
    <r>
      <rPr>
        <sz val="8"/>
        <rFont val="ＭＳ Ｐゴシック"/>
        <family val="3"/>
      </rPr>
      <t>ｔ未満</t>
    </r>
  </si>
  <si>
    <r>
      <t xml:space="preserve">最大積載量 </t>
    </r>
    <r>
      <rPr>
        <sz val="9"/>
        <rFont val="Arial"/>
        <family val="2"/>
      </rPr>
      <t>8</t>
    </r>
    <r>
      <rPr>
        <sz val="8"/>
        <rFont val="ＭＳ Ｐゴシック"/>
        <family val="3"/>
      </rPr>
      <t>ｔ以上</t>
    </r>
    <r>
      <rPr>
        <sz val="9"/>
        <rFont val="Arial"/>
        <family val="2"/>
      </rPr>
      <t>10</t>
    </r>
    <r>
      <rPr>
        <sz val="8"/>
        <rFont val="ＭＳ Ｐゴシック"/>
        <family val="3"/>
      </rPr>
      <t>ｔ未満</t>
    </r>
  </si>
  <si>
    <r>
      <t>最大積載量</t>
    </r>
    <r>
      <rPr>
        <sz val="9"/>
        <rFont val="Arial"/>
        <family val="2"/>
      </rPr>
      <t>10</t>
    </r>
    <r>
      <rPr>
        <sz val="8"/>
        <rFont val="ＭＳ Ｐゴシック"/>
        <family val="3"/>
      </rPr>
      <t>ｔ以上</t>
    </r>
    <r>
      <rPr>
        <sz val="9"/>
        <rFont val="Arial"/>
        <family val="2"/>
      </rPr>
      <t>12</t>
    </r>
    <r>
      <rPr>
        <sz val="8"/>
        <rFont val="ＭＳ Ｐゴシック"/>
        <family val="3"/>
      </rPr>
      <t>ｔ未満</t>
    </r>
  </si>
  <si>
    <r>
      <t>最大積載量</t>
    </r>
    <r>
      <rPr>
        <sz val="9"/>
        <rFont val="Arial"/>
        <family val="2"/>
      </rPr>
      <t>12</t>
    </r>
    <r>
      <rPr>
        <sz val="8"/>
        <rFont val="ＭＳ Ｐゴシック"/>
        <family val="3"/>
      </rPr>
      <t>ｔ以上</t>
    </r>
    <r>
      <rPr>
        <sz val="9"/>
        <rFont val="Arial"/>
        <family val="2"/>
      </rPr>
      <t>17</t>
    </r>
    <r>
      <rPr>
        <sz val="8"/>
        <rFont val="ＭＳ Ｐゴシック"/>
        <family val="3"/>
      </rPr>
      <t>ｔ未満</t>
    </r>
  </si>
  <si>
    <r>
      <t>最大積載量</t>
    </r>
    <r>
      <rPr>
        <sz val="9"/>
        <rFont val="Arial"/>
        <family val="2"/>
      </rPr>
      <t>17</t>
    </r>
    <r>
      <rPr>
        <sz val="8"/>
        <rFont val="ＭＳ Ｐゴシック"/>
        <family val="3"/>
      </rPr>
      <t>ｔ以上</t>
    </r>
  </si>
  <si>
    <r>
      <t xml:space="preserve">最大積載量 </t>
    </r>
    <r>
      <rPr>
        <sz val="9"/>
        <rFont val="Arial"/>
        <family val="2"/>
      </rPr>
      <t>1</t>
    </r>
    <r>
      <rPr>
        <sz val="9"/>
        <rFont val="ＭＳ Ｐゴシック"/>
        <family val="3"/>
      </rPr>
      <t>ｔ未満</t>
    </r>
  </si>
  <si>
    <r>
      <t xml:space="preserve">最大積載量 </t>
    </r>
    <r>
      <rPr>
        <sz val="9"/>
        <rFont val="Arial"/>
        <family val="2"/>
      </rPr>
      <t>1</t>
    </r>
    <r>
      <rPr>
        <sz val="9"/>
        <rFont val="ＭＳ Ｐゴシック"/>
        <family val="3"/>
      </rPr>
      <t xml:space="preserve">ｔ以上 </t>
    </r>
    <r>
      <rPr>
        <sz val="9"/>
        <rFont val="Arial"/>
        <family val="2"/>
      </rPr>
      <t>2</t>
    </r>
    <r>
      <rPr>
        <sz val="9"/>
        <rFont val="ＭＳ Ｐゴシック"/>
        <family val="3"/>
      </rPr>
      <t>t未満</t>
    </r>
  </si>
  <si>
    <r>
      <t xml:space="preserve">最大積載量 </t>
    </r>
    <r>
      <rPr>
        <sz val="9"/>
        <rFont val="Arial"/>
        <family val="2"/>
      </rPr>
      <t>2</t>
    </r>
    <r>
      <rPr>
        <sz val="9"/>
        <rFont val="ＭＳ Ｐゴシック"/>
        <family val="3"/>
      </rPr>
      <t xml:space="preserve">t以上 </t>
    </r>
    <r>
      <rPr>
        <sz val="9"/>
        <rFont val="Arial"/>
        <family val="2"/>
      </rPr>
      <t>4</t>
    </r>
    <r>
      <rPr>
        <sz val="9"/>
        <rFont val="ＭＳ Ｐゴシック"/>
        <family val="3"/>
      </rPr>
      <t>ｔ未満</t>
    </r>
  </si>
  <si>
    <r>
      <t xml:space="preserve">最大積載量 </t>
    </r>
    <r>
      <rPr>
        <sz val="9"/>
        <rFont val="Arial"/>
        <family val="2"/>
      </rPr>
      <t>4</t>
    </r>
    <r>
      <rPr>
        <sz val="9"/>
        <rFont val="ＭＳ Ｐゴシック"/>
        <family val="3"/>
      </rPr>
      <t xml:space="preserve">ｔ以上 </t>
    </r>
    <r>
      <rPr>
        <sz val="9"/>
        <rFont val="Arial"/>
        <family val="2"/>
      </rPr>
      <t>6</t>
    </r>
    <r>
      <rPr>
        <sz val="9"/>
        <rFont val="ＭＳ Ｐゴシック"/>
        <family val="3"/>
      </rPr>
      <t>ｔ未満</t>
    </r>
  </si>
  <si>
    <r>
      <t>最大積載量</t>
    </r>
    <r>
      <rPr>
        <sz val="9"/>
        <rFont val="Arial"/>
        <family val="2"/>
      </rPr>
      <t xml:space="preserve"> 6</t>
    </r>
    <r>
      <rPr>
        <sz val="9"/>
        <rFont val="ＭＳ Ｐゴシック"/>
        <family val="3"/>
      </rPr>
      <t xml:space="preserve">ｔ以上 </t>
    </r>
    <r>
      <rPr>
        <sz val="9"/>
        <rFont val="Arial"/>
        <family val="2"/>
      </rPr>
      <t>8</t>
    </r>
    <r>
      <rPr>
        <sz val="9"/>
        <rFont val="ＭＳ Ｐゴシック"/>
        <family val="3"/>
      </rPr>
      <t>ｔ未満</t>
    </r>
  </si>
  <si>
    <r>
      <t xml:space="preserve">最大積載量 </t>
    </r>
    <r>
      <rPr>
        <sz val="9"/>
        <rFont val="Arial"/>
        <family val="2"/>
      </rPr>
      <t>8</t>
    </r>
    <r>
      <rPr>
        <sz val="9"/>
        <rFont val="ＭＳ Ｐゴシック"/>
        <family val="3"/>
      </rPr>
      <t>ｔ以上</t>
    </r>
    <r>
      <rPr>
        <sz val="9"/>
        <rFont val="Arial"/>
        <family val="2"/>
      </rPr>
      <t>10</t>
    </r>
    <r>
      <rPr>
        <sz val="9"/>
        <rFont val="ＭＳ Ｐゴシック"/>
        <family val="3"/>
      </rPr>
      <t>ｔ未満</t>
    </r>
  </si>
  <si>
    <r>
      <t>最大積載量</t>
    </r>
    <r>
      <rPr>
        <sz val="9"/>
        <rFont val="Arial"/>
        <family val="2"/>
      </rPr>
      <t>10</t>
    </r>
    <r>
      <rPr>
        <sz val="9"/>
        <rFont val="ＭＳ Ｐゴシック"/>
        <family val="3"/>
      </rPr>
      <t>ｔ以上</t>
    </r>
    <r>
      <rPr>
        <sz val="9"/>
        <rFont val="Arial"/>
        <family val="2"/>
      </rPr>
      <t>12</t>
    </r>
    <r>
      <rPr>
        <sz val="9"/>
        <rFont val="ＭＳ Ｐゴシック"/>
        <family val="3"/>
      </rPr>
      <t>ｔ未満</t>
    </r>
  </si>
  <si>
    <r>
      <t>最大積載量</t>
    </r>
    <r>
      <rPr>
        <sz val="9"/>
        <rFont val="Arial"/>
        <family val="2"/>
      </rPr>
      <t>12</t>
    </r>
    <r>
      <rPr>
        <sz val="9"/>
        <rFont val="ＭＳ Ｐゴシック"/>
        <family val="3"/>
      </rPr>
      <t>ｔ以上</t>
    </r>
    <r>
      <rPr>
        <sz val="9"/>
        <rFont val="Arial"/>
        <family val="2"/>
      </rPr>
      <t>17</t>
    </r>
    <r>
      <rPr>
        <sz val="9"/>
        <rFont val="ＭＳ Ｐゴシック"/>
        <family val="3"/>
      </rPr>
      <t>ｔ未満</t>
    </r>
  </si>
  <si>
    <r>
      <t>最大積載量</t>
    </r>
    <r>
      <rPr>
        <sz val="9"/>
        <rFont val="Arial"/>
        <family val="2"/>
      </rPr>
      <t>17</t>
    </r>
    <r>
      <rPr>
        <sz val="9"/>
        <rFont val="ＭＳ Ｐゴシック"/>
        <family val="3"/>
      </rPr>
      <t>ｔ以上</t>
    </r>
  </si>
  <si>
    <t>表</t>
  </si>
  <si>
    <t>燃費に関する定量的な目標を達成するため、エコドライブを効果的に進めるための計画を
策定している</t>
  </si>
  <si>
    <t>ドライバーに対して、エコドライブに関する基礎的な知識について、
５項目以上の教育・指導を行っている</t>
  </si>
  <si>
    <t>エコドライブを推進するための装置を導入した結果を確認し、エコドライブの実施に役立てている</t>
  </si>
  <si>
    <r>
      <t xml:space="preserve">（営業所がNOx・PM法対策地域内にある事業者のみ）　
</t>
    </r>
    <r>
      <rPr>
        <sz val="10"/>
        <rFont val="ＭＳ 明朝"/>
        <family val="1"/>
      </rPr>
      <t>NOx・PM法に基づく、今年度の規制対象となる車両の台数について把握している</t>
    </r>
  </si>
  <si>
    <t>最新規制適合ディーゼル車の導入について計画を策定し、目標達成に向けて導入に取組んでいる</t>
  </si>
  <si>
    <t>点検・整備は、明示された実施計画をもとに行い、その結果を把握し、記録として残している</t>
  </si>
  <si>
    <t>点検・整備の結果をもとに、点検・整備体制や取組内容について見直しを行う仕組みを設けている</t>
  </si>
  <si>
    <t>点検・整備を整備事業者に依頼する時は、車両の状態を日常から把握し、
環境に対して影響のある現象について伝えている</t>
  </si>
  <si>
    <t>　・エンジンオイルの交換にあたっては、走行距離または使用期間、
    あるいはその両方について独自の基準を設定し、実施している</t>
  </si>
  <si>
    <t>　・エンジンオイルフィルタの交換にあたっては、走行距離または使用期間、
    あるいはその両方について独自の基準を設定し、実施している</t>
  </si>
  <si>
    <r>
      <t xml:space="preserve">（［後付か否かにかかわらず］排出ガス減少装置を装着している場合のみ）　
</t>
    </r>
    <r>
      <rPr>
        <sz val="10"/>
        <rFont val="ＭＳ 明朝"/>
        <family val="1"/>
      </rPr>
      <t>排出ガス減少装置（DPF、酸化触媒等）については、メーカーの指定した手順に従って
メンテナンスを実施している</t>
    </r>
  </si>
  <si>
    <t>　・タイヤの空気圧の点検・調整は、独自の点検期間を設定し、空気圧の測定をもとに実施している</t>
  </si>
  <si>
    <r>
      <t>廃棄物の発生抑制</t>
    </r>
    <r>
      <rPr>
        <sz val="9.5"/>
        <rFont val="ＭＳ 明朝"/>
        <family val="1"/>
      </rPr>
      <t>（発生量削減</t>
    </r>
    <r>
      <rPr>
        <sz val="10"/>
        <rFont val="ＭＳ 明朝"/>
        <family val="1"/>
      </rPr>
      <t>）、再使用</t>
    </r>
    <r>
      <rPr>
        <sz val="9.5"/>
        <rFont val="ＭＳ 明朝"/>
        <family val="1"/>
      </rPr>
      <t>（繰り返し利用）</t>
    </r>
    <r>
      <rPr>
        <sz val="10"/>
        <rFont val="ＭＳ 明朝"/>
        <family val="1"/>
      </rPr>
      <t>、リサイクル</t>
    </r>
    <r>
      <rPr>
        <sz val="9.5"/>
        <rFont val="ＭＳ 明朝"/>
        <family val="1"/>
      </rPr>
      <t>（再生利用＝再資源化）</t>
    </r>
    <r>
      <rPr>
        <sz val="10"/>
        <rFont val="ＭＳ 明朝"/>
        <family val="1"/>
      </rPr>
      <t xml:space="preserve">
及び適正処理の推進について従業員に対して指導を行っている</t>
    </r>
  </si>
  <si>
    <t>事務所内でのエネルギー使用量、廃棄物排出量の削減についての取組み状況を目標に照らして評価し、
取組み状況が改善するよう、取組みの見直しを行う仕組みを設けている</t>
  </si>
  <si>
    <t>－</t>
  </si>
  <si>
    <t>改善率
（ ％ ）</t>
  </si>
  <si>
    <t>　　　　Ⅰ　保有台数[A列]に記入した台数のうち、今年度末までに規制猶予期限が切れる車両台数を、[Ｂ列]に記入してください。</t>
  </si>
  <si>
    <t>　　　　Ⅱ　規制猶予期限が切れる車両がない場合には、[Ｂ列]に0台と記入してください。</t>
  </si>
  <si>
    <t>　　　　Ⅲ　[Ｂ列]の「―」は、規制適合車です。</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</si>
  <si>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</si>
  <si>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</si>
  <si>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r>
      <t>→　</t>
    </r>
    <r>
      <rPr>
        <u val="double"/>
        <sz val="10"/>
        <rFont val="ＭＳ Ｐ明朝"/>
        <family val="1"/>
      </rPr>
      <t>下表[Ｃ列]</t>
    </r>
    <r>
      <rPr>
        <sz val="10"/>
        <rFont val="ＭＳ Ｐ明朝"/>
        <family val="1"/>
      </rPr>
      <t>に、今年度分の代替え目標台数を記入してください。</t>
    </r>
  </si>
  <si>
    <r>
      <t xml:space="preserve"> 平成28,30年規制適合車
 </t>
    </r>
    <r>
      <rPr>
        <sz val="9"/>
        <rFont val="ＭＳ Ｐゴシック"/>
        <family val="3"/>
      </rPr>
      <t>（2RG,2DG,2KG,2PG,3KE,3KF,他)</t>
    </r>
  </si>
  <si>
    <r>
      <rPr>
        <sz val="10"/>
        <rFont val="ＭＳ Ｐゴシック"/>
        <family val="3"/>
      </rPr>
      <t xml:space="preserve"> 平成30年規制適合車</t>
    </r>
    <r>
      <rPr>
        <sz val="9"/>
        <rFont val="ＭＳ Ｐゴシック"/>
        <family val="3"/>
      </rPr>
      <t xml:space="preserve"> (低燃費かつ低排出ガス認定車)
 (4JE,4KF,4NE,5JE,6JE,他)</t>
    </r>
  </si>
  <si>
    <t xml:space="preserve"> 平成28,30年規制適合車
 （2RG,2DG,2KG,2PG,3KE,3KF,他)</t>
  </si>
  <si>
    <t>　　平成28,30年規制適合車
　　 （2RG,2DG,2KG,2PG,3KE,3KF,他)</t>
  </si>
  <si>
    <t>　　平成30年規制適合車
　　(低燃費かつ低排出ガス認定車)
　　(4JE,4KF,4NE,5JE,6JE,他)</t>
  </si>
  <si>
    <t>条例に定める運行規制の対象となる車両の台数を把握している。[レベル２]＜認証項目＞</t>
  </si>
  <si>
    <t>※　　大阪府のディーゼル車等の流入車規制は令和4年4月1日付で廃止になりました。</t>
  </si>
  <si>
    <t>※</t>
  </si>
  <si>
    <t xml:space="preserve">  太枠内については運行規制の対象車両が含まれる可能性がありますのでご注意ください。</t>
  </si>
  <si>
    <t xml:space="preserve">        1都3県全域（東京都の島しょ部を除く）を運行する車両に制限を加えています。</t>
  </si>
  <si>
    <t>※2　東京都、埼玉県、千葉県、神奈川県のディーゼル車規制は、ディーゼル車から排出されるPM（粒子状物質）に対するもので、</t>
  </si>
  <si>
    <t xml:space="preserve">       兵庫県の指定地域を運行する車両総重量8ｔ以上の車両に制限を加えています。</t>
  </si>
  <si>
    <t>※3　兵庫県のディーゼル車等の運行規制は、ディーゼル車等から排出されるNox（窒素酸化物）とPM（粒子状物質）に対するもので、</t>
  </si>
  <si>
    <t>東京都、埼玉県
条例※2地域内を
運行する場合</t>
  </si>
  <si>
    <t>兵庫県条例※3
地域内を
運行する場合</t>
  </si>
  <si>
    <t>Ⅱ　下表[Ｂ，Ｃ，Ｄ]列の地域を運行する場合にチェックしてください。</t>
  </si>
  <si>
    <r>
      <t>Ⅰ　下表</t>
    </r>
    <r>
      <rPr>
        <b/>
        <u val="single"/>
        <sz val="11"/>
        <rFont val="ＭＳ Ｐ明朝"/>
        <family val="1"/>
      </rPr>
      <t>[Ａ列]には、[Ｂ，Ｃ，Ｄ]列の規制対象地域を運行する車両</t>
    </r>
    <r>
      <rPr>
        <sz val="11"/>
        <rFont val="ＭＳ Ｐ明朝"/>
        <family val="1"/>
      </rPr>
      <t>の台数を記入してください。</t>
    </r>
  </si>
  <si>
    <r>
      <t>　　　</t>
    </r>
    <r>
      <rPr>
        <b/>
        <u val="single"/>
        <sz val="11"/>
        <rFont val="ＭＳ Ｐ明朝"/>
        <family val="1"/>
      </rPr>
      <t>運行する車両が無ければ、記入は不要</t>
    </r>
    <r>
      <rPr>
        <sz val="11"/>
        <rFont val="ＭＳ Ｐ明朝"/>
        <family val="1"/>
      </rPr>
      <t>です。</t>
    </r>
  </si>
  <si>
    <r>
      <rPr>
        <b/>
        <sz val="9.5"/>
        <rFont val="ＭＳ Ｐゴシック"/>
        <family val="3"/>
      </rPr>
      <t>各条例で規制している</t>
    </r>
    <r>
      <rPr>
        <b/>
        <sz val="10"/>
        <rFont val="ＭＳ Ｐゴシック"/>
        <family val="3"/>
      </rPr>
      <t xml:space="preserve">
地域を運行する
車両台数</t>
    </r>
  </si>
  <si>
    <r>
      <rPr>
        <sz val="7"/>
        <rFont val="ＭＳ Ｐゴシック"/>
        <family val="3"/>
      </rPr>
      <t>千葉県、神奈川県</t>
    </r>
    <r>
      <rPr>
        <sz val="8"/>
        <rFont val="ＭＳ Ｐゴシック"/>
        <family val="3"/>
      </rPr>
      <t xml:space="preserve">
条例※2地域内を
運行する場合</t>
    </r>
  </si>
  <si>
    <t>ディーゼル車等の運行規制に関する条例の定める地域を運行する車両がある場合は、
条例に定める運行規制の対象となる車両の台数を把握している</t>
  </si>
  <si>
    <t>□ディーゼル車等の運行規制に関する条例の定める地域を運行する車両がある場合は、</t>
  </si>
  <si>
    <t>平成21,22年規制適合車
(低燃費かつ低排出ガス認定車)
(TKG,TPG,TRG,QKG,QPG,QRG,QKF,QTG,他)</t>
  </si>
  <si>
    <t>　・廃車の処理に際して、適正処理やリサイクルを適切に実施している業者に委託している</t>
  </si>
  <si>
    <t>二酸化炭素総排出量</t>
  </si>
  <si>
    <t>改善率（ ％ ）※2</t>
  </si>
  <si>
    <t>kg-
CO2</t>
  </si>
  <si>
    <t>kg</t>
  </si>
  <si>
    <t>km
/kg</t>
  </si>
  <si>
    <t>環　境　目　標</t>
  </si>
  <si>
    <t>会社名</t>
  </si>
  <si>
    <t>営業所名</t>
  </si>
  <si>
    <t>目標の取組み期間</t>
  </si>
  <si>
    <t>月　</t>
  </si>
  <si>
    <t>燃費目標</t>
  </si>
  <si>
    <t>燃費実績</t>
  </si>
  <si>
    <t>燃費の改善率</t>
  </si>
  <si>
    <t>燃費目標</t>
  </si>
  <si>
    <t>小型・普通貨物自動車　</t>
  </si>
  <si>
    <r>
      <t xml:space="preserve">最大積載量 </t>
    </r>
    <r>
      <rPr>
        <sz val="9"/>
        <rFont val="Arial"/>
        <family val="2"/>
      </rPr>
      <t>1</t>
    </r>
    <r>
      <rPr>
        <sz val="9"/>
        <rFont val="ＭＳ Ｐゴシック"/>
        <family val="3"/>
      </rPr>
      <t xml:space="preserve">ｔ以上 </t>
    </r>
    <r>
      <rPr>
        <sz val="9"/>
        <rFont val="Arial"/>
        <family val="2"/>
      </rPr>
      <t>2</t>
    </r>
    <r>
      <rPr>
        <sz val="9"/>
        <rFont val="ＭＳ Ｐゴシック"/>
        <family val="3"/>
      </rPr>
      <t>ｔ未満</t>
    </r>
  </si>
  <si>
    <r>
      <t xml:space="preserve">最大積載量 </t>
    </r>
    <r>
      <rPr>
        <sz val="9"/>
        <rFont val="Arial"/>
        <family val="2"/>
      </rPr>
      <t>2</t>
    </r>
    <r>
      <rPr>
        <sz val="9"/>
        <rFont val="ＭＳ Ｐゴシック"/>
        <family val="3"/>
      </rPr>
      <t xml:space="preserve">ｔ以上 </t>
    </r>
    <r>
      <rPr>
        <sz val="9"/>
        <rFont val="Arial"/>
        <family val="2"/>
      </rPr>
      <t>4</t>
    </r>
    <r>
      <rPr>
        <sz val="9"/>
        <rFont val="ＭＳ Ｐゴシック"/>
        <family val="3"/>
      </rPr>
      <t>ｔ未満</t>
    </r>
  </si>
  <si>
    <r>
      <t xml:space="preserve">最大積載量 </t>
    </r>
    <r>
      <rPr>
        <sz val="9"/>
        <rFont val="Arial"/>
        <family val="2"/>
      </rPr>
      <t>6</t>
    </r>
    <r>
      <rPr>
        <sz val="9"/>
        <rFont val="ＭＳ Ｐゴシック"/>
        <family val="3"/>
      </rPr>
      <t xml:space="preserve">ｔ以上 </t>
    </r>
    <r>
      <rPr>
        <sz val="9"/>
        <rFont val="Arial"/>
        <family val="2"/>
      </rPr>
      <t>8</t>
    </r>
    <r>
      <rPr>
        <sz val="9"/>
        <rFont val="ＭＳ Ｐゴシック"/>
        <family val="3"/>
      </rPr>
      <t>ｔ未満</t>
    </r>
  </si>
  <si>
    <r>
      <t>km/Nm</t>
    </r>
    <r>
      <rPr>
        <vertAlign val="superscript"/>
        <sz val="8"/>
        <rFont val="ＭＳ Ｐゴシック"/>
        <family val="3"/>
      </rPr>
      <t>3</t>
    </r>
  </si>
  <si>
    <t>km/kg</t>
  </si>
  <si>
    <t>km/kWh</t>
  </si>
  <si>
    <t>燃料電池車（水素自動車）</t>
  </si>
  <si>
    <t>エネルギー種別</t>
  </si>
  <si>
    <t>燃料使用量</t>
  </si>
  <si>
    <t>二酸化炭素排出量</t>
  </si>
  <si>
    <t>軽油</t>
  </si>
  <si>
    <r>
      <t>kg-CO</t>
    </r>
    <r>
      <rPr>
        <vertAlign val="subscript"/>
        <sz val="6"/>
        <rFont val="ＭＳ Ｐゴシック"/>
        <family val="3"/>
      </rPr>
      <t>2</t>
    </r>
  </si>
  <si>
    <t>ガソリン</t>
  </si>
  <si>
    <t>L　　P　　G</t>
  </si>
  <si>
    <t>C　　N　　G</t>
  </si>
  <si>
    <t>水素</t>
  </si>
  <si>
    <t xml:space="preserve"> 二酸化炭素総排出量</t>
  </si>
  <si>
    <t>改善率（ ％ ）</t>
  </si>
  <si>
    <t>％ 改善</t>
  </si>
  <si>
    <t>二酸化炭素総排出量の目標</t>
  </si>
  <si>
    <t>kg-CO2</t>
  </si>
  <si>
    <r>
      <t>Nm</t>
    </r>
    <r>
      <rPr>
        <vertAlign val="superscript"/>
        <sz val="12"/>
        <rFont val="ＭＳ Ｐゴシック"/>
        <family val="3"/>
      </rPr>
      <t>3</t>
    </r>
  </si>
  <si>
    <t>✤</t>
  </si>
  <si>
    <r>
      <rPr>
        <b/>
        <u val="single"/>
        <sz val="12"/>
        <color indexed="10"/>
        <rFont val="HGP教科書体"/>
        <family val="1"/>
      </rPr>
      <t>環境目標</t>
    </r>
    <r>
      <rPr>
        <b/>
        <u val="single"/>
        <sz val="12"/>
        <rFont val="HGP教科書体"/>
        <family val="1"/>
      </rPr>
      <t>の作成は任意ですので、必ずしも提出する必要はございません。</t>
    </r>
  </si>
  <si>
    <r>
      <t>取り組んでいる項目には・・・・・Ｙｅｓ欄の□に</t>
    </r>
    <r>
      <rPr>
        <sz val="12"/>
        <rFont val="Segoe UI Symbol"/>
        <family val="2"/>
      </rPr>
      <t>✓</t>
    </r>
    <r>
      <rPr>
        <sz val="12"/>
        <rFont val="HGP教科書体"/>
        <family val="1"/>
      </rPr>
      <t>を記入</t>
    </r>
  </si>
  <si>
    <r>
      <t>また、</t>
    </r>
    <r>
      <rPr>
        <u val="single"/>
        <sz val="12"/>
        <color indexed="10"/>
        <rFont val="HG創英角ﾎﾟｯﾌﾟ体"/>
        <family val="3"/>
      </rPr>
      <t>穴開け・ファイリング等もせず、申請書類のみ</t>
    </r>
    <r>
      <rPr>
        <u val="single"/>
        <sz val="12"/>
        <rFont val="HG創英角ﾎﾟｯﾌﾟ体"/>
        <family val="3"/>
      </rPr>
      <t>をお送りください</t>
    </r>
    <r>
      <rPr>
        <sz val="12"/>
        <rFont val="HG創英角ﾎﾟｯﾌﾟ体"/>
        <family val="3"/>
      </rPr>
      <t>。</t>
    </r>
  </si>
  <si>
    <r>
      <t>0kg-
CO</t>
    </r>
    <r>
      <rPr>
        <vertAlign val="subscript"/>
        <sz val="8"/>
        <rFont val="ＭＳ Ｐゴシック"/>
        <family val="3"/>
      </rPr>
      <t>2</t>
    </r>
    <r>
      <rPr>
        <sz val="8"/>
        <rFont val="ＭＳ Ｐゴシック"/>
        <family val="3"/>
      </rPr>
      <t>/kg</t>
    </r>
  </si>
  <si>
    <t>目標の基にした期間</t>
  </si>
  <si>
    <t>二酸化炭素総排出量の目標</t>
  </si>
  <si>
    <t>※2　二酸化炭素総排出量の目標を設定している場合は入力してください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</si>
</sst>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Red]\-#,###;0.0"/>
    <numFmt numFmtId="179" formatCode="#,###;[Red]\-#,###;"/>
    <numFmt numFmtId="180" formatCode="#,###.00;[Red]\-#,###.00;0.000"/>
    <numFmt numFmtId="181" formatCode="0_ "/>
    <numFmt numFmtId="182" formatCode="0.00_);[Red]\(0.00\)"/>
    <numFmt numFmtId="183" formatCode="0.00000_ "/>
    <numFmt numFmtId="184" formatCode="0.00_ "/>
    <numFmt numFmtId="185" formatCode="#,##0.0"/>
    <numFmt numFmtId="186" formatCode="#,##0.0_ "/>
    <numFmt numFmtId="187" formatCode="0.0%"/>
    <numFmt numFmtId="188" formatCode="0_ ;[Red]\-0\ "/>
    <numFmt numFmtId="189" formatCode="[$]ggge&quot;年&quot;m&quot;月&quot;d&quot;日&quot;;@"/>
    <numFmt numFmtId="190" formatCode="[$-411]gge&quot;年&quot;m&quot;月&quot;d&quot;日&quot;;@"/>
    <numFmt numFmtId="191" formatCode="[$]gge&quot;年&quot;m&quot;月&quot;d&quot;日&quot;;@"/>
    <numFmt numFmtId="192" formatCode="#"/>
    <numFmt numFmtId="193" formatCode="0.00_);\(0.00\)"/>
    <numFmt numFmtId="194" formatCode="#,##0_ "/>
    <numFmt numFmtId="195" formatCode="0.0_ "/>
    <numFmt numFmtId="196" formatCode="0_);[Red]\(0\)"/>
    <numFmt numFmtId="197" formatCode="#,##0.0_);[Red]\(#,##0.0\)"/>
    <numFmt numFmtId="198" formatCode="#,###"/>
    <numFmt numFmtId="199" formatCode="#,##0.00_ ;[Red]\-#,##0.00\ "/>
    <numFmt numFmtId="200" formatCode="###,###,###"/>
    <numFmt numFmtId="201" formatCode="#,###,###,##0"/>
  </numFmts>
  <fonts count="157">
    <font>
      <sz val="11"/>
      <name val="ＭＳ Ｐゴシック"/>
      <family val="3"/>
    </font>
    <font>
      <i/>
      <sz val="14"/>
      <name val="ＭＳ Ｐゴシック"/>
      <family val="3"/>
    </font>
    <font>
      <sz val="6"/>
      <name val="ＭＳ Ｐゴシック"/>
      <family val="3"/>
    </font>
    <font>
      <sz val="10.5"/>
      <name val="ＭＳ Ｐゴシック"/>
      <family val="3"/>
    </font>
    <font>
      <sz val="8"/>
      <name val="ＭＳ Ｐゴシック"/>
      <family val="3"/>
    </font>
    <font>
      <sz val="9"/>
      <name val="ＭＳ Ｐゴシック"/>
      <family val="3"/>
    </font>
    <font>
      <sz val="10"/>
      <name val="ＭＳ Ｐゴシック"/>
      <family val="3"/>
    </font>
    <font>
      <sz val="7"/>
      <name val="ＭＳ Ｐゴシック"/>
      <family val="3"/>
    </font>
    <font>
      <b/>
      <sz val="12"/>
      <name val="ＭＳ ゴシック"/>
      <family val="3"/>
    </font>
    <font>
      <u val="single"/>
      <sz val="11"/>
      <color indexed="12"/>
      <name val="ＭＳ Ｐゴシック"/>
      <family val="3"/>
    </font>
    <font>
      <u val="single"/>
      <sz val="11"/>
      <color indexed="36"/>
      <name val="ＭＳ Ｐゴシック"/>
      <family val="3"/>
    </font>
    <font>
      <b/>
      <sz val="16"/>
      <name val="ＭＳ ゴシック"/>
      <family val="3"/>
    </font>
    <font>
      <sz val="11"/>
      <name val="ＭＳ 明朝"/>
      <family val="1"/>
    </font>
    <font>
      <sz val="10"/>
      <name val="ＭＳ ゴシック"/>
      <family val="3"/>
    </font>
    <font>
      <sz val="14"/>
      <name val="ＭＳ 明朝"/>
      <family val="1"/>
    </font>
    <font>
      <sz val="12"/>
      <name val="ＭＳ 明朝"/>
      <family val="1"/>
    </font>
    <font>
      <sz val="9"/>
      <name val="ＭＳ 明朝"/>
      <family val="1"/>
    </font>
    <font>
      <sz val="6"/>
      <name val="ＭＳ 明朝"/>
      <family val="1"/>
    </font>
    <font>
      <b/>
      <sz val="11"/>
      <name val="ＭＳ 明朝"/>
      <family val="1"/>
    </font>
    <font>
      <b/>
      <sz val="12"/>
      <name val="ＭＳ 明朝"/>
      <family val="1"/>
    </font>
    <font>
      <sz val="10"/>
      <name val="ＭＳ 明朝"/>
      <family val="1"/>
    </font>
    <font>
      <i/>
      <sz val="10"/>
      <name val="ＭＳ ゴシック"/>
      <family val="3"/>
    </font>
    <font>
      <i/>
      <sz val="10"/>
      <name val="ＭＳ 明朝"/>
      <family val="1"/>
    </font>
    <font>
      <b/>
      <sz val="12"/>
      <name val="MS UI Gothic"/>
      <family val="3"/>
    </font>
    <font>
      <sz val="12"/>
      <name val="ＭＳ Ｐゴシック"/>
      <family val="3"/>
    </font>
    <font>
      <vertAlign val="subscript"/>
      <sz val="8"/>
      <name val="ＭＳ Ｐゴシック"/>
      <family val="3"/>
    </font>
    <font>
      <vertAlign val="superscript"/>
      <sz val="8"/>
      <name val="ＭＳ Ｐゴシック"/>
      <family val="3"/>
    </font>
    <font>
      <strike/>
      <sz val="11"/>
      <name val="ＭＳ Ｐゴシック"/>
      <family val="3"/>
    </font>
    <font>
      <sz val="11"/>
      <name val="ＭＳ Ｐ明朝"/>
      <family val="1"/>
    </font>
    <font>
      <sz val="11"/>
      <name val="HGP教科書体"/>
      <family val="1"/>
    </font>
    <font>
      <b/>
      <sz val="12"/>
      <name val="HGP教科書体"/>
      <family val="1"/>
    </font>
    <font>
      <b/>
      <sz val="14"/>
      <name val="HGP教科書体"/>
      <family val="1"/>
    </font>
    <font>
      <sz val="24"/>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i/>
      <u val="single"/>
      <sz val="11"/>
      <name val="ＭＳ Ｐゴシック"/>
      <family val="3"/>
    </font>
    <font>
      <b/>
      <sz val="12"/>
      <name val="HG行書体"/>
      <family val="4"/>
    </font>
    <font>
      <vertAlign val="superscript"/>
      <sz val="9"/>
      <name val="ＭＳ Ｐゴシック"/>
      <family val="3"/>
    </font>
    <font>
      <i/>
      <u val="single"/>
      <sz val="11"/>
      <name val="ＭＳ Ｐ明朝"/>
      <family val="1"/>
    </font>
    <font>
      <i/>
      <sz val="11"/>
      <name val="AR P丸ゴシック体M"/>
      <family val="3"/>
    </font>
    <font>
      <i/>
      <u val="single"/>
      <sz val="10.5"/>
      <name val="ＭＳ Ｐ明朝"/>
      <family val="1"/>
    </font>
    <font>
      <sz val="10.5"/>
      <name val="ＭＳ Ｐ明朝"/>
      <family val="1"/>
    </font>
    <font>
      <b/>
      <sz val="10"/>
      <name val="ＭＳ 明朝"/>
      <family val="1"/>
    </font>
    <font>
      <i/>
      <sz val="11"/>
      <name val="AR丸ゴシック体M"/>
      <family val="3"/>
    </font>
    <font>
      <sz val="9"/>
      <name val="ＭＳ Ｐ明朝"/>
      <family val="1"/>
    </font>
    <font>
      <b/>
      <sz val="10"/>
      <name val="HG行書体"/>
      <family val="4"/>
    </font>
    <font>
      <vertAlign val="subscript"/>
      <sz val="7"/>
      <name val="ＭＳ Ｐゴシック"/>
      <family val="3"/>
    </font>
    <font>
      <sz val="9"/>
      <name val="ＭＳ ゴシック"/>
      <family val="3"/>
    </font>
    <font>
      <sz val="8"/>
      <name val="ＭＳ Ｐ明朝"/>
      <family val="1"/>
    </font>
    <font>
      <sz val="8"/>
      <name val="ＭＳ 明朝"/>
      <family val="1"/>
    </font>
    <font>
      <sz val="10"/>
      <name val="ＭＳ Ｐ明朝"/>
      <family val="1"/>
    </font>
    <font>
      <u val="double"/>
      <sz val="10"/>
      <name val="ＭＳ Ｐ明朝"/>
      <family val="1"/>
    </font>
    <font>
      <u val="single"/>
      <sz val="10"/>
      <name val="ＭＳ Ｐ明朝"/>
      <family val="1"/>
    </font>
    <font>
      <sz val="11"/>
      <name val="HG教科書体"/>
      <family val="1"/>
    </font>
    <font>
      <b/>
      <sz val="11"/>
      <name val="HG行書体"/>
      <family val="4"/>
    </font>
    <font>
      <b/>
      <sz val="10"/>
      <name val="HGS行書体"/>
      <family val="4"/>
    </font>
    <font>
      <sz val="18"/>
      <name val="ＭＳ Ｐゴシック"/>
      <family val="3"/>
    </font>
    <font>
      <sz val="14"/>
      <name val="ＭＳ Ｐゴシック"/>
      <family val="3"/>
    </font>
    <font>
      <b/>
      <sz val="24"/>
      <name val="ＭＳ Ｐゴシック"/>
      <family val="3"/>
    </font>
    <font>
      <sz val="16"/>
      <name val="ＭＳ Ｐゴシック"/>
      <family val="3"/>
    </font>
    <font>
      <b/>
      <sz val="11"/>
      <name val="ＭＳ Ｐゴシック"/>
      <family val="3"/>
    </font>
    <font>
      <b/>
      <i/>
      <sz val="11"/>
      <name val="ＭＳ ゴシック"/>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b/>
      <sz val="26"/>
      <name val="ＭＳ ゴシック"/>
      <family val="3"/>
    </font>
    <font>
      <sz val="12"/>
      <name val="HG創英角ﾎﾟｯﾌﾟ体"/>
      <family val="3"/>
    </font>
    <font>
      <b/>
      <sz val="18"/>
      <name val="ＭＳ Ｐゴシック"/>
      <family val="3"/>
    </font>
    <font>
      <b/>
      <sz val="12"/>
      <name val="HG正楷書体-PRO"/>
      <family val="4"/>
    </font>
    <font>
      <b/>
      <sz val="10"/>
      <name val="HG正楷書体-PRO"/>
      <family val="4"/>
    </font>
    <font>
      <b/>
      <sz val="9"/>
      <name val="HG正楷書体-PRO"/>
      <family val="4"/>
    </font>
    <font>
      <vertAlign val="superscript"/>
      <sz val="11"/>
      <name val="ＭＳ Ｐゴシック"/>
      <family val="3"/>
    </font>
    <font>
      <sz val="12"/>
      <name val="HG教科書体"/>
      <family val="1"/>
    </font>
    <font>
      <sz val="12"/>
      <name val="Segoe UI Symbol"/>
      <family val="2"/>
    </font>
    <font>
      <b/>
      <sz val="12"/>
      <name val="Segoe UI Symbol"/>
      <family val="2"/>
    </font>
    <font>
      <b/>
      <i/>
      <sz val="10"/>
      <name val="ＭＳ 明朝"/>
      <family val="1"/>
    </font>
    <font>
      <sz val="9"/>
      <name val="Meiryo UI"/>
      <family val="3"/>
    </font>
    <font>
      <b/>
      <i/>
      <sz val="11"/>
      <name val="ＭＳ 明朝"/>
      <family val="1"/>
    </font>
    <font>
      <vertAlign val="superscript"/>
      <sz val="10"/>
      <name val="ＭＳ Ｐゴシック"/>
      <family val="3"/>
    </font>
    <font>
      <b/>
      <sz val="10"/>
      <name val="ＭＳ Ｐ明朝"/>
      <family val="1"/>
    </font>
    <font>
      <sz val="11"/>
      <color indexed="8"/>
      <name val="ＭＳ Ｐゴシック"/>
      <family val="3"/>
    </font>
    <font>
      <sz val="8.5"/>
      <name val="ＭＳ Ｐゴシック"/>
      <family val="3"/>
    </font>
    <font>
      <sz val="10"/>
      <name val="Segoe UI Symbol"/>
      <family val="2"/>
    </font>
    <font>
      <i/>
      <sz val="11"/>
      <name val="ＭＳ Ｐ明朝"/>
      <family val="1"/>
    </font>
    <font>
      <sz val="9"/>
      <name val="Arial"/>
      <family val="2"/>
    </font>
    <font>
      <sz val="9.5"/>
      <name val="ＭＳ 明朝"/>
      <family val="1"/>
    </font>
    <font>
      <b/>
      <u val="single"/>
      <sz val="11"/>
      <name val="ＭＳ Ｐ明朝"/>
      <family val="1"/>
    </font>
    <font>
      <b/>
      <sz val="10"/>
      <name val="ＭＳ Ｐゴシック"/>
      <family val="3"/>
    </font>
    <font>
      <b/>
      <sz val="9.5"/>
      <name val="ＭＳ Ｐゴシック"/>
      <family val="3"/>
    </font>
    <font>
      <b/>
      <u val="single"/>
      <sz val="22"/>
      <name val="ＭＳ ゴシック"/>
      <family val="3"/>
    </font>
    <font>
      <b/>
      <sz val="22"/>
      <name val="ＭＳ ゴシック"/>
      <family val="3"/>
    </font>
    <font>
      <sz val="11"/>
      <name val="ＭＳ ゴシック"/>
      <family val="3"/>
    </font>
    <font>
      <b/>
      <sz val="14"/>
      <name val="ＭＳ Ｐゴシック"/>
      <family val="3"/>
    </font>
    <font>
      <b/>
      <sz val="12"/>
      <name val="ＭＳ Ｐゴシック"/>
      <family val="3"/>
    </font>
    <font>
      <vertAlign val="subscript"/>
      <sz val="6"/>
      <name val="ＭＳ Ｐゴシック"/>
      <family val="3"/>
    </font>
    <font>
      <vertAlign val="superscript"/>
      <sz val="12"/>
      <name val="ＭＳ Ｐゴシック"/>
      <family val="3"/>
    </font>
    <font>
      <b/>
      <u val="single"/>
      <sz val="12"/>
      <color indexed="10"/>
      <name val="HGP教科書体"/>
      <family val="1"/>
    </font>
    <font>
      <b/>
      <sz val="9"/>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0"/>
      <color indexed="10"/>
      <name val="ＭＳ Ｐ明朝"/>
      <family val="1"/>
    </font>
    <font>
      <sz val="9.5"/>
      <color indexed="10"/>
      <name val="ＭＳ Ｐ明朝"/>
      <family val="1"/>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2"/>
      <color indexed="8"/>
      <name val="ＭＳ Ｐゴシック"/>
      <family val="3"/>
    </font>
    <font>
      <sz val="12"/>
      <color indexed="12"/>
      <name val="ＭＳ Ｐゴシック"/>
      <family val="3"/>
    </font>
    <font>
      <b/>
      <sz val="16"/>
      <color indexed="8"/>
      <name val="ＭＳ Ｐゴシック"/>
      <family val="3"/>
    </font>
    <font>
      <sz val="11"/>
      <color indexed="8"/>
      <name val="Calibri"/>
      <family val="2"/>
    </font>
    <font>
      <b/>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10"/>
      <color rgb="FFFF0000"/>
      <name val="ＭＳ Ｐ明朝"/>
      <family val="1"/>
    </font>
    <font>
      <sz val="9.5"/>
      <color rgb="FFFF0000"/>
      <name val="ＭＳ Ｐ明朝"/>
      <family val="1"/>
    </font>
    <font>
      <sz val="11"/>
      <name val="Calibri"/>
      <family val="3"/>
    </font>
    <font>
      <b/>
      <sz val="12"/>
      <name val="Calibri"/>
      <family val="3"/>
    </font>
    <font>
      <b/>
      <sz val="11"/>
      <name val="Calibri"/>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color indexed="63"/>
      </left>
      <right style="thin"/>
      <top style="hair"/>
      <bottom style="hair"/>
    </border>
    <border>
      <left>
        <color indexed="63"/>
      </left>
      <right style="double"/>
      <top style="hair"/>
      <bottom style="hair"/>
    </border>
    <border>
      <left>
        <color indexed="63"/>
      </left>
      <right>
        <color indexed="63"/>
      </right>
      <top style="thin"/>
      <bottom style="thin"/>
    </border>
    <border>
      <left style="double"/>
      <right>
        <color indexed="63"/>
      </right>
      <top style="thin"/>
      <bottom style="thin"/>
    </border>
    <border>
      <left>
        <color indexed="63"/>
      </left>
      <right style="thin"/>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double"/>
      <bottom style="hair"/>
    </border>
    <border>
      <left>
        <color indexed="63"/>
      </left>
      <right style="thin"/>
      <top style="thin"/>
      <bottom style="thin"/>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double"/>
      <bottom style="hair"/>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double"/>
    </border>
    <border>
      <left>
        <color indexed="63"/>
      </left>
      <right>
        <color indexed="63"/>
      </right>
      <top style="double"/>
      <bottom style="hair"/>
    </border>
    <border>
      <left>
        <color indexed="63"/>
      </left>
      <right style="thin"/>
      <top style="double"/>
      <bottom style="thin"/>
    </border>
    <border>
      <left style="thin"/>
      <right>
        <color indexed="63"/>
      </right>
      <top style="hair"/>
      <bottom style="thin"/>
    </border>
    <border>
      <left style="thin"/>
      <right>
        <color indexed="63"/>
      </right>
      <top style="hair"/>
      <bottom style="double"/>
    </border>
    <border>
      <left>
        <color indexed="63"/>
      </left>
      <right style="thin"/>
      <top>
        <color indexed="63"/>
      </top>
      <bottom style="double"/>
    </border>
    <border>
      <left style="thin"/>
      <right style="thin"/>
      <top style="thin"/>
      <bottom style="thin"/>
    </border>
    <border>
      <left style="thin"/>
      <right>
        <color indexed="63"/>
      </right>
      <top>
        <color indexed="63"/>
      </top>
      <bottom style="thin"/>
    </border>
    <border>
      <left style="double"/>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hair"/>
    </border>
    <border>
      <left>
        <color indexed="63"/>
      </left>
      <right>
        <color indexed="63"/>
      </right>
      <top>
        <color indexed="63"/>
      </top>
      <bottom style="thin"/>
    </border>
    <border>
      <left style="double"/>
      <right>
        <color indexed="63"/>
      </right>
      <top>
        <color indexed="63"/>
      </top>
      <bottom style="hair"/>
    </border>
    <border>
      <left style="double"/>
      <right>
        <color indexed="63"/>
      </right>
      <top style="hair"/>
      <bottom style="thin"/>
    </border>
    <border>
      <left style="double"/>
      <right>
        <color indexed="63"/>
      </right>
      <top>
        <color indexed="63"/>
      </top>
      <bottom style="thin"/>
    </border>
    <border>
      <left style="hair"/>
      <right style="thin"/>
      <top style="double"/>
      <bottom style="hair"/>
    </border>
    <border>
      <left style="hair"/>
      <right style="thin"/>
      <top style="hair"/>
      <bottom style="hair"/>
    </border>
    <border>
      <left>
        <color indexed="63"/>
      </left>
      <right style="thin"/>
      <top style="hair"/>
      <bottom>
        <color indexed="63"/>
      </bottom>
    </border>
    <border>
      <left>
        <color indexed="63"/>
      </left>
      <right>
        <color indexed="63"/>
      </right>
      <top style="hair"/>
      <bottom>
        <color indexed="63"/>
      </bottom>
    </border>
    <border>
      <left>
        <color indexed="63"/>
      </left>
      <right style="double"/>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style="hair"/>
    </border>
    <border>
      <left style="hair"/>
      <right>
        <color indexed="63"/>
      </right>
      <top style="hair"/>
      <bottom style="hair"/>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hair"/>
      <bottom>
        <color indexed="63"/>
      </bottom>
    </border>
    <border>
      <left style="hair"/>
      <right style="thin"/>
      <top style="hair"/>
      <bottom>
        <color indexed="63"/>
      </bottom>
    </border>
    <border>
      <left style="thin"/>
      <right style="thin"/>
      <top>
        <color indexed="63"/>
      </top>
      <bottom style="hair"/>
    </border>
    <border>
      <left style="thin"/>
      <right>
        <color indexed="63"/>
      </right>
      <top>
        <color indexed="63"/>
      </top>
      <bottom style="double"/>
    </border>
    <border>
      <left>
        <color indexed="63"/>
      </left>
      <right style="hair"/>
      <top style="thin"/>
      <bottom style="hair"/>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color indexed="63"/>
      </right>
      <top style="double"/>
      <bottom style="thin"/>
    </border>
    <border>
      <left style="thin"/>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color indexed="63"/>
      </top>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style="thin"/>
      <right style="thin"/>
      <top style="hair"/>
      <bottom>
        <color indexed="63"/>
      </bottom>
    </border>
    <border>
      <left style="double"/>
      <right>
        <color indexed="63"/>
      </right>
      <top style="hair"/>
      <bottom>
        <color indexed="63"/>
      </bottom>
    </border>
    <border>
      <left style="double"/>
      <right>
        <color indexed="63"/>
      </right>
      <top style="double"/>
      <bottom style="hair"/>
    </border>
    <border>
      <left>
        <color indexed="63"/>
      </left>
      <right>
        <color indexed="63"/>
      </right>
      <top style="double"/>
      <bottom>
        <color indexed="63"/>
      </bottom>
    </border>
    <border>
      <left style="double"/>
      <right>
        <color indexed="63"/>
      </right>
      <top>
        <color indexed="63"/>
      </top>
      <bottom style="double"/>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double"/>
      <diagonal style="hair"/>
    </border>
    <border diagonalDown="1">
      <left>
        <color indexed="63"/>
      </left>
      <right>
        <color indexed="63"/>
      </right>
      <top>
        <color indexed="63"/>
      </top>
      <bottom style="double"/>
      <diagonal style="hair"/>
    </border>
    <border diagonalDown="1">
      <left>
        <color indexed="63"/>
      </left>
      <right style="thin"/>
      <top>
        <color indexed="63"/>
      </top>
      <bottom style="double"/>
      <diagonal style="hair"/>
    </border>
    <border>
      <left style="double"/>
      <right>
        <color indexed="63"/>
      </right>
      <top style="thin"/>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style="thin"/>
      <right style="thin"/>
      <top style="hair"/>
      <bottom style="double"/>
    </border>
    <border>
      <left>
        <color indexed="63"/>
      </left>
      <right style="double"/>
      <top>
        <color indexed="63"/>
      </top>
      <bottom style="hair"/>
    </border>
    <border>
      <left>
        <color indexed="63"/>
      </left>
      <right style="hair"/>
      <top style="hair"/>
      <bottom style="thin"/>
    </border>
    <border>
      <left>
        <color indexed="63"/>
      </left>
      <right style="double"/>
      <top style="thin"/>
      <bottom>
        <color indexed="63"/>
      </bottom>
    </border>
    <border>
      <left>
        <color indexed="63"/>
      </left>
      <right style="double"/>
      <top>
        <color indexed="63"/>
      </top>
      <bottom style="double"/>
    </border>
    <border>
      <left style="medium"/>
      <right>
        <color indexed="63"/>
      </right>
      <top style="hair"/>
      <bottom style="hair"/>
    </border>
    <border>
      <left>
        <color indexed="63"/>
      </left>
      <right style="medium"/>
      <top style="hair"/>
      <bottom style="hair"/>
    </border>
    <border>
      <left>
        <color indexed="63"/>
      </left>
      <right style="double"/>
      <top style="double"/>
      <bottom style="hair"/>
    </border>
    <border>
      <left style="medium"/>
      <right>
        <color indexed="63"/>
      </right>
      <top style="medium"/>
      <bottom style="hair"/>
    </border>
    <border>
      <left>
        <color indexed="63"/>
      </left>
      <right style="medium"/>
      <top style="medium"/>
      <bottom style="hair"/>
    </border>
    <border diagonalUp="1">
      <left style="thin"/>
      <right>
        <color indexed="63"/>
      </right>
      <top style="thin"/>
      <bottom style="thin"/>
      <diagonal style="hair"/>
    </border>
    <border diagonalUp="1">
      <left>
        <color indexed="63"/>
      </left>
      <right style="thin"/>
      <top style="thin"/>
      <bottom style="thin"/>
      <diagonal style="hair"/>
    </border>
    <border>
      <left style="medium"/>
      <right>
        <color indexed="63"/>
      </right>
      <top style="hair"/>
      <bottom style="medium"/>
    </border>
    <border>
      <left>
        <color indexed="63"/>
      </left>
      <right style="thin"/>
      <top style="hair"/>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thin"/>
      <bottom style="double"/>
    </border>
    <border>
      <left style="medium"/>
      <right>
        <color indexed="63"/>
      </right>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3" fillId="2" borderId="0" applyNumberFormat="0" applyBorder="0" applyAlignment="0" applyProtection="0"/>
    <xf numFmtId="0" fontId="133" fillId="3" borderId="0" applyNumberFormat="0" applyBorder="0" applyAlignment="0" applyProtection="0"/>
    <xf numFmtId="0" fontId="133" fillId="4" borderId="0" applyNumberFormat="0" applyBorder="0" applyAlignment="0" applyProtection="0"/>
    <xf numFmtId="0" fontId="133" fillId="5" borderId="0" applyNumberFormat="0" applyBorder="0" applyAlignment="0" applyProtection="0"/>
    <xf numFmtId="0" fontId="133" fillId="6" borderId="0" applyNumberFormat="0" applyBorder="0" applyAlignment="0" applyProtection="0"/>
    <xf numFmtId="0" fontId="133" fillId="7" borderId="0" applyNumberFormat="0" applyBorder="0" applyAlignment="0" applyProtection="0"/>
    <xf numFmtId="0" fontId="133" fillId="8" borderId="0" applyNumberFormat="0" applyBorder="0" applyAlignment="0" applyProtection="0"/>
    <xf numFmtId="0" fontId="133" fillId="9" borderId="0" applyNumberFormat="0" applyBorder="0" applyAlignment="0" applyProtection="0"/>
    <xf numFmtId="0" fontId="133" fillId="10" borderId="0" applyNumberFormat="0" applyBorder="0" applyAlignment="0" applyProtection="0"/>
    <xf numFmtId="0" fontId="133" fillId="11" borderId="0" applyNumberFormat="0" applyBorder="0" applyAlignment="0" applyProtection="0"/>
    <xf numFmtId="0" fontId="133" fillId="12" borderId="0" applyNumberFormat="0" applyBorder="0" applyAlignment="0" applyProtection="0"/>
    <xf numFmtId="0" fontId="133" fillId="13" borderId="0" applyNumberFormat="0" applyBorder="0" applyAlignment="0" applyProtection="0"/>
    <xf numFmtId="0" fontId="134" fillId="14" borderId="0" applyNumberFormat="0" applyBorder="0" applyAlignment="0" applyProtection="0"/>
    <xf numFmtId="0" fontId="134" fillId="15" borderId="0" applyNumberFormat="0" applyBorder="0" applyAlignment="0" applyProtection="0"/>
    <xf numFmtId="0" fontId="134" fillId="10" borderId="0" applyNumberFormat="0" applyBorder="0" applyAlignment="0" applyProtection="0"/>
    <xf numFmtId="0" fontId="134" fillId="16"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134" fillId="21" borderId="0" applyNumberFormat="0" applyBorder="0" applyAlignment="0" applyProtection="0"/>
    <xf numFmtId="0" fontId="134" fillId="22"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135" fillId="0" borderId="0" applyNumberFormat="0" applyFill="0" applyBorder="0" applyAlignment="0" applyProtection="0"/>
    <xf numFmtId="0" fontId="136" fillId="25" borderId="1" applyNumberFormat="0" applyAlignment="0" applyProtection="0"/>
    <xf numFmtId="0" fontId="137"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138" fillId="0" borderId="3" applyNumberFormat="0" applyFill="0" applyAlignment="0" applyProtection="0"/>
    <xf numFmtId="0" fontId="139" fillId="28" borderId="0" applyNumberFormat="0" applyBorder="0" applyAlignment="0" applyProtection="0"/>
    <xf numFmtId="0" fontId="140" fillId="29" borderId="4" applyNumberFormat="0" applyAlignment="0" applyProtection="0"/>
    <xf numFmtId="0" fontId="1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2" fillId="0" borderId="5" applyNumberFormat="0" applyFill="0" applyAlignment="0" applyProtection="0"/>
    <xf numFmtId="0" fontId="143" fillId="0" borderId="6" applyNumberFormat="0" applyFill="0" applyAlignment="0" applyProtection="0"/>
    <xf numFmtId="0" fontId="144" fillId="0" borderId="7" applyNumberFormat="0" applyFill="0" applyAlignment="0" applyProtection="0"/>
    <xf numFmtId="0" fontId="144" fillId="0" borderId="0" applyNumberFormat="0" applyFill="0" applyBorder="0" applyAlignment="0" applyProtection="0"/>
    <xf numFmtId="0" fontId="145" fillId="0" borderId="8" applyNumberFormat="0" applyFill="0" applyAlignment="0" applyProtection="0"/>
    <xf numFmtId="0" fontId="146" fillId="29" borderId="9" applyNumberFormat="0" applyAlignment="0" applyProtection="0"/>
    <xf numFmtId="0" fontId="1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8" fillId="30" borderId="4" applyNumberFormat="0" applyAlignment="0" applyProtection="0"/>
    <xf numFmtId="0" fontId="13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49" fillId="31" borderId="0" applyNumberFormat="0" applyBorder="0" applyAlignment="0" applyProtection="0"/>
  </cellStyleXfs>
  <cellXfs count="1243">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wrapText="1"/>
    </xf>
    <xf numFmtId="0" fontId="12" fillId="0" borderId="0" xfId="67" applyFont="1">
      <alignment vertical="center"/>
      <protection/>
    </xf>
    <xf numFmtId="0" fontId="6" fillId="0" borderId="0" xfId="0" applyFont="1" applyAlignment="1">
      <alignment vertical="center"/>
    </xf>
    <xf numFmtId="0" fontId="28" fillId="0" borderId="0" xfId="0" applyFont="1" applyAlignment="1">
      <alignment vertical="center"/>
    </xf>
    <xf numFmtId="0" fontId="0" fillId="0" borderId="0" xfId="0" applyFont="1" applyAlignment="1">
      <alignment horizontal="left" vertical="center"/>
    </xf>
    <xf numFmtId="0" fontId="34" fillId="0" borderId="0" xfId="63" applyFont="1">
      <alignment/>
      <protection/>
    </xf>
    <xf numFmtId="0" fontId="29" fillId="0" borderId="0" xfId="63" applyFont="1">
      <alignment/>
      <protection/>
    </xf>
    <xf numFmtId="0" fontId="41" fillId="0" borderId="0" xfId="0" applyFont="1" applyAlignment="1">
      <alignment horizontal="lef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1" xfId="0" applyFont="1" applyBorder="1" applyAlignment="1">
      <alignment vertical="center" wrapText="1"/>
    </xf>
    <xf numFmtId="0" fontId="5" fillId="0" borderId="12" xfId="0" applyFont="1" applyFill="1" applyBorder="1" applyAlignment="1">
      <alignment vertical="center" wrapText="1"/>
    </xf>
    <xf numFmtId="0" fontId="4" fillId="0" borderId="0" xfId="0" applyFont="1" applyBorder="1" applyAlignment="1">
      <alignment vertical="center" wrapText="1"/>
    </xf>
    <xf numFmtId="0" fontId="5" fillId="0" borderId="13" xfId="0" applyFont="1" applyBorder="1" applyAlignment="1">
      <alignment horizontal="center" vertical="center"/>
    </xf>
    <xf numFmtId="1" fontId="39" fillId="0" borderId="14" xfId="0" applyNumberFormat="1" applyFont="1" applyBorder="1" applyAlignment="1" applyProtection="1">
      <alignment horizontal="right" vertical="center"/>
      <protection/>
    </xf>
    <xf numFmtId="0" fontId="4" fillId="0" borderId="15" xfId="0" applyFont="1" applyBorder="1" applyAlignment="1">
      <alignment horizontal="left" vertical="center" wrapText="1"/>
    </xf>
    <xf numFmtId="0" fontId="4" fillId="0" borderId="13" xfId="0" applyFont="1" applyBorder="1" applyAlignment="1">
      <alignment horizontal="center" vertical="center" wrapText="1"/>
    </xf>
    <xf numFmtId="0" fontId="0" fillId="0" borderId="0" xfId="0" applyFont="1" applyAlignment="1">
      <alignment/>
    </xf>
    <xf numFmtId="0" fontId="1"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1" fillId="0" borderId="0" xfId="0" applyFont="1" applyFill="1" applyAlignment="1">
      <alignment vertical="center"/>
    </xf>
    <xf numFmtId="0" fontId="28" fillId="0" borderId="0" xfId="0" applyFont="1" applyFill="1" applyAlignment="1">
      <alignment vertical="center"/>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4" fillId="0" borderId="16" xfId="0" applyFont="1" applyFill="1" applyBorder="1" applyAlignment="1">
      <alignment vertical="center"/>
    </xf>
    <xf numFmtId="0" fontId="5" fillId="0" borderId="17"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Alignment="1">
      <alignment/>
    </xf>
    <xf numFmtId="0" fontId="4" fillId="0" borderId="19" xfId="0"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 fillId="0" borderId="20" xfId="0" applyFont="1" applyFill="1" applyBorder="1" applyAlignment="1">
      <alignment horizontal="center" vertical="center" wrapText="1"/>
    </xf>
    <xf numFmtId="0" fontId="4" fillId="0" borderId="21" xfId="0" applyFont="1" applyFill="1" applyBorder="1" applyAlignment="1">
      <alignment horizontal="center" vertical="center"/>
    </xf>
    <xf numFmtId="177" fontId="39" fillId="0" borderId="22" xfId="0" applyNumberFormat="1" applyFont="1" applyFill="1" applyBorder="1" applyAlignment="1" applyProtection="1">
      <alignment vertical="center"/>
      <protection/>
    </xf>
    <xf numFmtId="177" fontId="39" fillId="0" borderId="22" xfId="0" applyNumberFormat="1" applyFont="1" applyFill="1" applyBorder="1" applyAlignment="1" applyProtection="1">
      <alignment vertical="center"/>
      <protection locked="0"/>
    </xf>
    <xf numFmtId="177" fontId="39" fillId="0" borderId="23" xfId="0" applyNumberFormat="1" applyFont="1" applyFill="1" applyBorder="1" applyAlignment="1" applyProtection="1">
      <alignment vertical="center"/>
      <protection/>
    </xf>
    <xf numFmtId="177" fontId="39" fillId="0" borderId="23" xfId="0" applyNumberFormat="1" applyFont="1" applyFill="1" applyBorder="1" applyAlignment="1" applyProtection="1">
      <alignment vertical="center"/>
      <protection locked="0"/>
    </xf>
    <xf numFmtId="0" fontId="5" fillId="0" borderId="0" xfId="0" applyFont="1" applyFill="1" applyAlignment="1">
      <alignment vertical="center"/>
    </xf>
    <xf numFmtId="0" fontId="47" fillId="0" borderId="0" xfId="0" applyFont="1" applyFill="1" applyAlignment="1">
      <alignment vertical="center"/>
    </xf>
    <xf numFmtId="0" fontId="38" fillId="0" borderId="0" xfId="0" applyFont="1" applyFill="1" applyAlignment="1">
      <alignment vertical="distributed" wrapText="1"/>
    </xf>
    <xf numFmtId="177" fontId="39" fillId="0" borderId="24" xfId="0" applyNumberFormat="1" applyFont="1" applyFill="1" applyBorder="1" applyAlignment="1">
      <alignment vertical="center"/>
    </xf>
    <xf numFmtId="177" fontId="39" fillId="0" borderId="23" xfId="0" applyNumberFormat="1" applyFont="1" applyFill="1" applyBorder="1" applyAlignment="1">
      <alignment vertical="center"/>
    </xf>
    <xf numFmtId="177" fontId="39" fillId="0" borderId="25" xfId="0" applyNumberFormat="1" applyFont="1" applyFill="1" applyBorder="1" applyAlignment="1">
      <alignment vertical="center"/>
    </xf>
    <xf numFmtId="0" fontId="4" fillId="0" borderId="26" xfId="0" applyFont="1" applyFill="1" applyBorder="1" applyAlignment="1">
      <alignment vertical="center"/>
    </xf>
    <xf numFmtId="177" fontId="39" fillId="0" borderId="27" xfId="0" applyNumberFormat="1" applyFont="1" applyFill="1" applyBorder="1" applyAlignment="1">
      <alignment vertical="center"/>
    </xf>
    <xf numFmtId="177" fontId="39" fillId="0" borderId="28" xfId="0" applyNumberFormat="1" applyFont="1" applyFill="1" applyBorder="1" applyAlignment="1">
      <alignment vertical="center" wrapText="1"/>
    </xf>
    <xf numFmtId="0" fontId="4" fillId="0" borderId="11" xfId="0" applyFont="1" applyFill="1" applyBorder="1" applyAlignment="1">
      <alignment vertical="center" wrapText="1"/>
    </xf>
    <xf numFmtId="177" fontId="39" fillId="0" borderId="23" xfId="0" applyNumberFormat="1" applyFont="1" applyFill="1" applyBorder="1" applyAlignment="1">
      <alignment vertical="center" wrapText="1"/>
    </xf>
    <xf numFmtId="177" fontId="39" fillId="0" borderId="29" xfId="0" applyNumberFormat="1" applyFont="1" applyFill="1" applyBorder="1" applyAlignment="1">
      <alignment vertical="center" wrapText="1"/>
    </xf>
    <xf numFmtId="0" fontId="4" fillId="0" borderId="19" xfId="0" applyFont="1" applyFill="1" applyBorder="1" applyAlignment="1">
      <alignment vertical="center" wrapText="1"/>
    </xf>
    <xf numFmtId="180" fontId="4" fillId="0" borderId="10" xfId="0" applyNumberFormat="1" applyFont="1" applyFill="1" applyBorder="1" applyAlignment="1">
      <alignment horizontal="left" vertical="center" wrapText="1"/>
    </xf>
    <xf numFmtId="0" fontId="4"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180" fontId="4" fillId="0" borderId="11" xfId="0" applyNumberFormat="1" applyFont="1" applyFill="1" applyBorder="1" applyAlignment="1">
      <alignment horizontal="left" vertical="center"/>
    </xf>
    <xf numFmtId="0" fontId="4" fillId="0" borderId="16" xfId="0" applyFont="1" applyFill="1" applyBorder="1" applyAlignment="1">
      <alignment horizontal="left" vertical="center"/>
    </xf>
    <xf numFmtId="0" fontId="4" fillId="0" borderId="16" xfId="0" applyFont="1" applyFill="1" applyBorder="1" applyAlignment="1">
      <alignment horizontal="center" vertical="center"/>
    </xf>
    <xf numFmtId="180" fontId="4" fillId="0" borderId="16" xfId="0" applyNumberFormat="1" applyFont="1" applyFill="1" applyBorder="1" applyAlignment="1">
      <alignment horizontal="left" vertical="center"/>
    </xf>
    <xf numFmtId="0" fontId="4" fillId="0" borderId="18" xfId="0" applyFont="1" applyFill="1" applyBorder="1" applyAlignment="1">
      <alignment horizontal="left" vertical="center"/>
    </xf>
    <xf numFmtId="0" fontId="4" fillId="0" borderId="18" xfId="0" applyFont="1" applyFill="1" applyBorder="1" applyAlignment="1">
      <alignment horizontal="center" vertical="center"/>
    </xf>
    <xf numFmtId="180" fontId="4" fillId="0" borderId="18" xfId="0" applyNumberFormat="1" applyFont="1" applyFill="1" applyBorder="1" applyAlignment="1">
      <alignment horizontal="left" vertical="center"/>
    </xf>
    <xf numFmtId="0" fontId="47" fillId="0" borderId="0" xfId="0" applyFont="1" applyAlignment="1">
      <alignment vertical="center"/>
    </xf>
    <xf numFmtId="0" fontId="5" fillId="0" borderId="0" xfId="0" applyFont="1" applyFill="1" applyAlignment="1">
      <alignment/>
    </xf>
    <xf numFmtId="0" fontId="47" fillId="0" borderId="0" xfId="0" applyFont="1" applyAlignment="1">
      <alignment/>
    </xf>
    <xf numFmtId="0" fontId="12" fillId="0" borderId="0" xfId="0" applyFont="1" applyFill="1" applyAlignment="1">
      <alignment vertical="center"/>
    </xf>
    <xf numFmtId="0" fontId="51" fillId="0" borderId="0" xfId="0" applyFont="1" applyFill="1" applyAlignment="1">
      <alignment vertical="center"/>
    </xf>
    <xf numFmtId="0" fontId="16" fillId="0" borderId="0" xfId="0" applyFont="1" applyAlignment="1">
      <alignment vertical="center"/>
    </xf>
    <xf numFmtId="0" fontId="52" fillId="0" borderId="0" xfId="0" applyFont="1" applyAlignment="1">
      <alignment vertical="center"/>
    </xf>
    <xf numFmtId="0" fontId="5" fillId="0" borderId="0" xfId="0" applyFont="1" applyBorder="1" applyAlignment="1">
      <alignment horizontal="center" vertical="center"/>
    </xf>
    <xf numFmtId="1" fontId="39" fillId="0" borderId="0" xfId="0" applyNumberFormat="1" applyFont="1" applyBorder="1" applyAlignment="1" applyProtection="1">
      <alignment horizontal="right" vertical="center"/>
      <protection/>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53" fillId="0" borderId="0" xfId="0" applyFont="1" applyAlignment="1">
      <alignment vertical="center"/>
    </xf>
    <xf numFmtId="0" fontId="53"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56"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0" fontId="51" fillId="0" borderId="0" xfId="0" applyFont="1" applyFill="1" applyAlignment="1">
      <alignment horizontal="center" vertical="center"/>
    </xf>
    <xf numFmtId="0" fontId="53" fillId="0" borderId="0" xfId="0" applyFont="1" applyFill="1" applyAlignment="1">
      <alignment/>
    </xf>
    <xf numFmtId="0" fontId="4" fillId="0" borderId="0" xfId="0" applyFont="1" applyFill="1" applyAlignment="1">
      <alignment horizontal="center"/>
    </xf>
    <xf numFmtId="0" fontId="0" fillId="0" borderId="0" xfId="0" applyFont="1" applyFill="1" applyAlignment="1" applyProtection="1">
      <alignment horizontal="center" vertical="center"/>
      <protection locked="0"/>
    </xf>
    <xf numFmtId="0" fontId="4" fillId="0" borderId="30" xfId="0" applyFont="1" applyFill="1" applyBorder="1" applyAlignment="1">
      <alignment horizontal="center" vertical="center" wrapText="1"/>
    </xf>
    <xf numFmtId="0" fontId="5"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xf>
    <xf numFmtId="0" fontId="5" fillId="0" borderId="11" xfId="0" applyFont="1" applyFill="1" applyBorder="1" applyAlignment="1" applyProtection="1">
      <alignment horizontal="center" vertical="center"/>
      <protection locked="0"/>
    </xf>
    <xf numFmtId="0" fontId="4" fillId="0" borderId="31" xfId="0" applyFont="1" applyFill="1" applyBorder="1" applyAlignment="1">
      <alignment horizontal="center" vertical="center" wrapText="1"/>
    </xf>
    <xf numFmtId="0" fontId="5" fillId="0" borderId="16"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180" fontId="0" fillId="0" borderId="0" xfId="0" applyNumberFormat="1" applyFont="1" applyFill="1" applyAlignment="1">
      <alignment/>
    </xf>
    <xf numFmtId="0" fontId="4" fillId="0" borderId="35" xfId="0" applyFont="1" applyFill="1" applyBorder="1" applyAlignment="1" applyProtection="1">
      <alignment horizontal="center" vertical="center"/>
      <protection/>
    </xf>
    <xf numFmtId="184" fontId="0" fillId="0" borderId="0" xfId="0" applyNumberFormat="1" applyFont="1" applyFill="1" applyAlignment="1">
      <alignment/>
    </xf>
    <xf numFmtId="0" fontId="4" fillId="0" borderId="36" xfId="0"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xf>
    <xf numFmtId="0" fontId="47" fillId="0" borderId="0" xfId="0" applyFont="1" applyFill="1" applyAlignment="1">
      <alignment/>
    </xf>
    <xf numFmtId="0" fontId="4" fillId="0" borderId="0" xfId="0" applyFont="1" applyFill="1" applyAlignment="1">
      <alignment/>
    </xf>
    <xf numFmtId="49" fontId="0" fillId="0" borderId="0" xfId="0" applyNumberFormat="1" applyFont="1" applyFill="1" applyAlignment="1">
      <alignment/>
    </xf>
    <xf numFmtId="183" fontId="0" fillId="0" borderId="0" xfId="0" applyNumberFormat="1" applyFont="1" applyFill="1" applyAlignment="1">
      <alignment vertical="center"/>
    </xf>
    <xf numFmtId="0" fontId="0" fillId="0" borderId="0" xfId="0" applyFont="1" applyFill="1" applyAlignment="1">
      <alignment horizontal="right" vertical="center"/>
    </xf>
    <xf numFmtId="0" fontId="5" fillId="0" borderId="23" xfId="0" applyFont="1" applyFill="1" applyBorder="1" applyAlignment="1">
      <alignment horizontal="center" vertical="center" textRotation="255"/>
    </xf>
    <xf numFmtId="0" fontId="5" fillId="0" borderId="38" xfId="0" applyFont="1" applyFill="1" applyBorder="1" applyAlignment="1">
      <alignment horizontal="center" vertical="center" textRotation="255"/>
    </xf>
    <xf numFmtId="0" fontId="0" fillId="0" borderId="29" xfId="0" applyFont="1" applyFill="1" applyBorder="1" applyAlignment="1">
      <alignment/>
    </xf>
    <xf numFmtId="0" fontId="0" fillId="0" borderId="23" xfId="0" applyFont="1" applyFill="1" applyBorder="1" applyAlignment="1">
      <alignment/>
    </xf>
    <xf numFmtId="0" fontId="0" fillId="0" borderId="39" xfId="0" applyFont="1" applyFill="1" applyBorder="1" applyAlignment="1">
      <alignment/>
    </xf>
    <xf numFmtId="0" fontId="0" fillId="0" borderId="24"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180" fontId="4" fillId="0" borderId="11" xfId="0" applyNumberFormat="1" applyFont="1" applyFill="1" applyBorder="1" applyAlignment="1">
      <alignment vertical="center" wrapText="1"/>
    </xf>
    <xf numFmtId="0" fontId="0" fillId="0" borderId="38" xfId="0" applyFont="1" applyFill="1" applyBorder="1" applyAlignment="1">
      <alignment horizontal="center" vertical="center" textRotation="255"/>
    </xf>
    <xf numFmtId="0" fontId="4" fillId="0" borderId="40" xfId="0" applyFont="1" applyFill="1" applyBorder="1" applyAlignment="1">
      <alignment vertical="center"/>
    </xf>
    <xf numFmtId="0" fontId="4" fillId="0" borderId="32" xfId="0" applyFont="1" applyFill="1" applyBorder="1" applyAlignment="1">
      <alignment vertical="center"/>
    </xf>
    <xf numFmtId="0" fontId="0" fillId="0" borderId="41"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38" xfId="0" applyFont="1" applyBorder="1" applyAlignment="1">
      <alignment vertical="center"/>
    </xf>
    <xf numFmtId="0" fontId="0" fillId="0" borderId="31" xfId="0" applyFont="1" applyBorder="1" applyAlignment="1">
      <alignment vertical="center"/>
    </xf>
    <xf numFmtId="0" fontId="59" fillId="0" borderId="31" xfId="0" applyFont="1" applyBorder="1" applyAlignment="1">
      <alignment vertical="center"/>
    </xf>
    <xf numFmtId="0" fontId="59" fillId="0" borderId="16" xfId="0" applyFont="1" applyBorder="1" applyAlignment="1">
      <alignment vertical="center"/>
    </xf>
    <xf numFmtId="0" fontId="59" fillId="0" borderId="42" xfId="0" applyFont="1" applyFill="1" applyBorder="1" applyAlignment="1">
      <alignment vertical="center"/>
    </xf>
    <xf numFmtId="0" fontId="59" fillId="0" borderId="32" xfId="0" applyFont="1" applyFill="1" applyBorder="1" applyAlignment="1">
      <alignment vertical="center"/>
    </xf>
    <xf numFmtId="0" fontId="0" fillId="0" borderId="0" xfId="0" applyFont="1" applyAlignment="1">
      <alignment vertical="center" wrapText="1"/>
    </xf>
    <xf numFmtId="0" fontId="4" fillId="0" borderId="34" xfId="0" applyFont="1" applyBorder="1" applyAlignment="1">
      <alignment vertical="center" wrapText="1"/>
    </xf>
    <xf numFmtId="0" fontId="0" fillId="0" borderId="27"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4" fillId="0" borderId="0" xfId="0" applyFont="1" applyBorder="1" applyAlignment="1" applyProtection="1">
      <alignment vertical="center" wrapText="1"/>
      <protection locked="0"/>
    </xf>
    <xf numFmtId="0" fontId="0" fillId="0" borderId="0" xfId="0" applyFont="1" applyFill="1" applyAlignment="1">
      <alignment vertical="center" wrapText="1"/>
    </xf>
    <xf numFmtId="0" fontId="12" fillId="0" borderId="0" xfId="68" applyFont="1">
      <alignment vertical="center"/>
      <protection/>
    </xf>
    <xf numFmtId="0" fontId="13" fillId="0" borderId="0" xfId="68" applyFont="1" applyAlignment="1">
      <alignment/>
      <protection/>
    </xf>
    <xf numFmtId="0" fontId="14" fillId="0" borderId="0" xfId="68" applyFont="1" applyAlignment="1">
      <alignment/>
      <protection/>
    </xf>
    <xf numFmtId="0" fontId="14" fillId="0" borderId="0" xfId="68" applyFont="1" applyAlignment="1">
      <alignment horizontal="center"/>
      <protection/>
    </xf>
    <xf numFmtId="0" fontId="12" fillId="0" borderId="0" xfId="68" applyFont="1" applyAlignment="1">
      <alignment wrapText="1"/>
      <protection/>
    </xf>
    <xf numFmtId="0" fontId="12" fillId="0" borderId="0" xfId="68" applyFont="1" applyAlignment="1">
      <alignment/>
      <protection/>
    </xf>
    <xf numFmtId="0" fontId="8" fillId="0" borderId="0" xfId="68" applyFont="1" applyAlignment="1">
      <alignment/>
      <protection/>
    </xf>
    <xf numFmtId="0" fontId="15" fillId="0" borderId="0" xfId="68" applyFont="1" applyAlignment="1">
      <alignment/>
      <protection/>
    </xf>
    <xf numFmtId="0" fontId="12" fillId="0" borderId="0" xfId="68" applyFont="1" applyAlignment="1">
      <alignment vertical="center" wrapText="1"/>
      <protection/>
    </xf>
    <xf numFmtId="0" fontId="14" fillId="0" borderId="0" xfId="68" applyFont="1" applyAlignment="1">
      <alignment vertical="top"/>
      <protection/>
    </xf>
    <xf numFmtId="0" fontId="8" fillId="0" borderId="0" xfId="69" applyFont="1" applyAlignment="1">
      <alignment/>
      <protection/>
    </xf>
    <xf numFmtId="0" fontId="15" fillId="0" borderId="0" xfId="69" applyFont="1" applyAlignment="1">
      <alignment/>
      <protection/>
    </xf>
    <xf numFmtId="0" fontId="12" fillId="0" borderId="0" xfId="69" applyFont="1" applyAlignment="1">
      <alignment vertical="center" wrapText="1"/>
      <protection/>
    </xf>
    <xf numFmtId="0" fontId="12" fillId="0" borderId="0" xfId="69" applyFont="1">
      <alignment vertical="center"/>
      <protection/>
    </xf>
    <xf numFmtId="0" fontId="14" fillId="0" borderId="0" xfId="69" applyFont="1" applyAlignment="1">
      <alignment vertical="top"/>
      <protection/>
    </xf>
    <xf numFmtId="0" fontId="23" fillId="0" borderId="0" xfId="69" applyFont="1" applyAlignment="1">
      <alignment/>
      <protection/>
    </xf>
    <xf numFmtId="0" fontId="15" fillId="0" borderId="0" xfId="69" applyFont="1" applyAlignment="1">
      <alignment horizontal="center" vertical="center"/>
      <protection/>
    </xf>
    <xf numFmtId="0" fontId="4" fillId="0" borderId="11" xfId="0" applyFont="1" applyFill="1" applyBorder="1" applyAlignment="1">
      <alignment horizontal="center" vertical="center" wrapText="1"/>
    </xf>
    <xf numFmtId="0" fontId="0" fillId="0" borderId="0" xfId="0" applyFont="1" applyAlignment="1">
      <alignment vertical="center"/>
    </xf>
    <xf numFmtId="0" fontId="4" fillId="0" borderId="11" xfId="0" applyFont="1" applyFill="1" applyBorder="1" applyAlignment="1">
      <alignment horizontal="left" vertical="center" wrapText="1"/>
    </xf>
    <xf numFmtId="0" fontId="57" fillId="27" borderId="0" xfId="0" applyFont="1" applyFill="1" applyAlignment="1">
      <alignment horizontal="center" vertical="center"/>
    </xf>
    <xf numFmtId="0" fontId="39" fillId="27" borderId="22" xfId="0" applyFont="1" applyFill="1" applyBorder="1" applyAlignment="1" applyProtection="1">
      <alignment vertical="center"/>
      <protection locked="0"/>
    </xf>
    <xf numFmtId="0" fontId="39" fillId="27" borderId="23" xfId="0" applyFont="1" applyFill="1" applyBorder="1" applyAlignment="1" applyProtection="1">
      <alignment vertical="center"/>
      <protection locked="0"/>
    </xf>
    <xf numFmtId="0" fontId="39" fillId="27" borderId="24" xfId="0" applyFont="1" applyFill="1" applyBorder="1" applyAlignment="1" applyProtection="1">
      <alignment vertical="center"/>
      <protection locked="0"/>
    </xf>
    <xf numFmtId="0" fontId="39" fillId="27" borderId="43" xfId="0"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0" fillId="0" borderId="0" xfId="0" applyFill="1" applyBorder="1" applyAlignment="1">
      <alignment/>
    </xf>
    <xf numFmtId="0" fontId="0" fillId="0" borderId="0" xfId="0" applyFill="1" applyAlignment="1">
      <alignment/>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61" fillId="0" borderId="0" xfId="0" applyFont="1" applyBorder="1" applyAlignment="1">
      <alignment vertical="center"/>
    </xf>
    <xf numFmtId="0" fontId="0" fillId="0" borderId="0"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46" xfId="0" applyFont="1" applyFill="1" applyBorder="1" applyAlignment="1">
      <alignment vertical="center"/>
    </xf>
    <xf numFmtId="0" fontId="63" fillId="0" borderId="47" xfId="0" applyFont="1" applyBorder="1" applyAlignment="1">
      <alignment vertical="center"/>
    </xf>
    <xf numFmtId="0" fontId="62" fillId="0" borderId="0" xfId="0" applyFont="1" applyFill="1" applyBorder="1" applyAlignment="1">
      <alignment vertical="center"/>
    </xf>
    <xf numFmtId="176" fontId="0" fillId="0" borderId="42" xfId="50" applyNumberFormat="1" applyFont="1" applyBorder="1" applyAlignment="1">
      <alignment horizontal="center" vertical="center" shrinkToFit="1"/>
    </xf>
    <xf numFmtId="176" fontId="0" fillId="0" borderId="32" xfId="50" applyNumberFormat="1" applyFont="1" applyBorder="1" applyAlignment="1">
      <alignment horizontal="center" vertical="center" shrinkToFit="1"/>
    </xf>
    <xf numFmtId="0" fontId="60" fillId="0" borderId="0" xfId="0" applyFont="1" applyBorder="1" applyAlignment="1">
      <alignment horizontal="center" vertical="center" wrapText="1"/>
    </xf>
    <xf numFmtId="176" fontId="0" fillId="0" borderId="0" xfId="50" applyNumberFormat="1" applyFont="1" applyBorder="1" applyAlignment="1">
      <alignment horizontal="center" vertical="center" shrinkToFit="1"/>
    </xf>
    <xf numFmtId="176" fontId="60" fillId="0" borderId="0" xfId="50" applyNumberFormat="1" applyFont="1" applyBorder="1" applyAlignment="1">
      <alignment horizontal="center" vertical="center" shrinkToFit="1"/>
    </xf>
    <xf numFmtId="187" fontId="60" fillId="0" borderId="0" xfId="42" applyNumberFormat="1" applyFont="1" applyFill="1" applyBorder="1" applyAlignment="1">
      <alignment horizontal="right" vertical="center" indent="1" shrinkToFit="1"/>
    </xf>
    <xf numFmtId="176" fontId="60" fillId="0" borderId="0" xfId="50" applyNumberFormat="1" applyFont="1" applyFill="1" applyBorder="1" applyAlignment="1">
      <alignment horizontal="left" vertical="top" wrapText="1" shrinkToFit="1"/>
    </xf>
    <xf numFmtId="0" fontId="4" fillId="0" borderId="36" xfId="0" applyFont="1" applyFill="1" applyBorder="1" applyAlignment="1">
      <alignment horizontal="center" vertical="center" wrapText="1"/>
    </xf>
    <xf numFmtId="0" fontId="4" fillId="0" borderId="32" xfId="0" applyFont="1" applyFill="1" applyBorder="1" applyAlignment="1">
      <alignment horizontal="left" vertical="center"/>
    </xf>
    <xf numFmtId="180" fontId="4" fillId="0" borderId="32" xfId="0" applyNumberFormat="1" applyFont="1" applyFill="1" applyBorder="1" applyAlignment="1">
      <alignment horizontal="left" vertical="center"/>
    </xf>
    <xf numFmtId="0" fontId="5" fillId="0" borderId="24" xfId="0" applyFont="1" applyFill="1" applyBorder="1" applyAlignment="1">
      <alignment horizontal="center" vertical="center" textRotation="255"/>
    </xf>
    <xf numFmtId="0" fontId="0" fillId="0" borderId="0" xfId="64">
      <alignment/>
      <protection/>
    </xf>
    <xf numFmtId="0" fontId="34" fillId="0" borderId="0" xfId="64" applyFont="1" applyAlignment="1">
      <alignment vertical="center"/>
      <protection/>
    </xf>
    <xf numFmtId="0" fontId="29" fillId="0" borderId="0" xfId="64" applyFont="1" applyAlignment="1">
      <alignment vertical="center"/>
      <protection/>
    </xf>
    <xf numFmtId="0" fontId="35" fillId="0" borderId="0" xfId="64" applyFont="1" applyAlignment="1">
      <alignment horizontal="center" vertical="center"/>
      <protection/>
    </xf>
    <xf numFmtId="0" fontId="36" fillId="0" borderId="0" xfId="64" applyFont="1" applyAlignment="1">
      <alignment vertical="center"/>
      <protection/>
    </xf>
    <xf numFmtId="0" fontId="30" fillId="0" borderId="0" xfId="64" applyFont="1" applyAlignment="1">
      <alignment vertical="center"/>
      <protection/>
    </xf>
    <xf numFmtId="0" fontId="34" fillId="0" borderId="0" xfId="64" applyFont="1" applyAlignment="1" quotePrefix="1">
      <alignment horizontal="right" vertical="center"/>
      <protection/>
    </xf>
    <xf numFmtId="0" fontId="0" fillId="0" borderId="0" xfId="64" applyFont="1">
      <alignment/>
      <protection/>
    </xf>
    <xf numFmtId="0" fontId="31" fillId="0" borderId="0" xfId="63" applyFont="1" applyAlignment="1">
      <alignment horizontal="right" vertical="center"/>
      <protection/>
    </xf>
    <xf numFmtId="0" fontId="65" fillId="0" borderId="0" xfId="63" applyFont="1" applyAlignment="1">
      <alignment vertical="center"/>
      <protection/>
    </xf>
    <xf numFmtId="0" fontId="0" fillId="0" borderId="0" xfId="0" applyAlignment="1">
      <alignment vertical="top"/>
    </xf>
    <xf numFmtId="0" fontId="33" fillId="0" borderId="0" xfId="0" applyFont="1" applyAlignment="1">
      <alignment horizontal="center" vertical="center"/>
    </xf>
    <xf numFmtId="0" fontId="29" fillId="0" borderId="0" xfId="0" applyFont="1" applyAlignment="1">
      <alignment/>
    </xf>
    <xf numFmtId="0" fontId="35" fillId="0" borderId="0" xfId="0" applyFont="1" applyAlignment="1">
      <alignment horizontal="center" vertical="center"/>
    </xf>
    <xf numFmtId="0" fontId="34" fillId="0" borderId="0" xfId="0" applyFont="1" applyAlignment="1">
      <alignment vertical="center"/>
    </xf>
    <xf numFmtId="0" fontId="29" fillId="0" borderId="0" xfId="0" applyFont="1" applyAlignment="1">
      <alignment vertical="center"/>
    </xf>
    <xf numFmtId="0" fontId="72" fillId="27" borderId="50" xfId="0" applyFont="1" applyFill="1" applyBorder="1" applyAlignment="1" applyProtection="1">
      <alignment horizontal="center" vertical="center"/>
      <protection locked="0"/>
    </xf>
    <xf numFmtId="0" fontId="72" fillId="27" borderId="20" xfId="0" applyFont="1" applyFill="1" applyBorder="1" applyAlignment="1" applyProtection="1">
      <alignment horizontal="center" vertical="center"/>
      <protection locked="0"/>
    </xf>
    <xf numFmtId="0" fontId="73" fillId="27" borderId="31" xfId="0" applyFont="1" applyFill="1" applyBorder="1" applyAlignment="1" applyProtection="1">
      <alignment horizontal="left" vertical="center"/>
      <protection locked="0"/>
    </xf>
    <xf numFmtId="0" fontId="72" fillId="27" borderId="21" xfId="0" applyFont="1" applyFill="1" applyBorder="1" applyAlignment="1" applyProtection="1">
      <alignment horizontal="center" vertical="center"/>
      <protection locked="0"/>
    </xf>
    <xf numFmtId="0" fontId="74" fillId="27" borderId="20" xfId="0" applyFont="1" applyFill="1" applyBorder="1" applyAlignment="1" applyProtection="1">
      <alignment horizontal="left" vertical="center" wrapText="1"/>
      <protection locked="0"/>
    </xf>
    <xf numFmtId="0" fontId="74" fillId="27" borderId="51" xfId="0" applyFont="1" applyFill="1" applyBorder="1" applyAlignment="1" applyProtection="1">
      <alignment horizontal="left" vertical="center" wrapText="1"/>
      <protection locked="0"/>
    </xf>
    <xf numFmtId="0" fontId="53" fillId="0" borderId="0" xfId="0" applyFont="1" applyAlignment="1">
      <alignment horizontal="left" vertical="center"/>
    </xf>
    <xf numFmtId="0" fontId="39" fillId="27" borderId="23" xfId="0" applyFont="1" applyFill="1" applyBorder="1" applyAlignment="1" applyProtection="1">
      <alignment vertical="center"/>
      <protection locked="0"/>
    </xf>
    <xf numFmtId="0" fontId="39" fillId="27" borderId="38" xfId="0" applyFont="1" applyFill="1" applyBorder="1" applyAlignment="1" applyProtection="1">
      <alignment vertical="center"/>
      <protection locked="0"/>
    </xf>
    <xf numFmtId="177" fontId="39" fillId="0" borderId="38" xfId="0" applyNumberFormat="1" applyFont="1" applyFill="1" applyBorder="1" applyAlignment="1">
      <alignment vertical="center"/>
    </xf>
    <xf numFmtId="0" fontId="46" fillId="0" borderId="0" xfId="0" applyFont="1" applyAlignment="1">
      <alignment vertical="center"/>
    </xf>
    <xf numFmtId="0" fontId="0" fillId="0" borderId="0" xfId="0" applyFont="1" applyAlignment="1">
      <alignment vertical="top"/>
    </xf>
    <xf numFmtId="0" fontId="39" fillId="27" borderId="52" xfId="0" applyFont="1" applyFill="1" applyBorder="1" applyAlignment="1" applyProtection="1">
      <alignment vertical="center"/>
      <protection locked="0"/>
    </xf>
    <xf numFmtId="0" fontId="4" fillId="0" borderId="10" xfId="0" applyFont="1" applyBorder="1" applyAlignment="1">
      <alignment horizontal="left" vertical="center" wrapText="1"/>
    </xf>
    <xf numFmtId="0" fontId="39" fillId="27" borderId="29" xfId="0" applyFont="1" applyFill="1" applyBorder="1" applyAlignment="1" applyProtection="1">
      <alignment vertical="center"/>
      <protection locked="0"/>
    </xf>
    <xf numFmtId="0" fontId="6" fillId="0" borderId="3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vertical="center" wrapText="1"/>
    </xf>
    <xf numFmtId="0" fontId="6" fillId="0" borderId="12" xfId="0" applyFont="1" applyFill="1" applyBorder="1" applyAlignment="1">
      <alignment vertical="center" wrapText="1"/>
    </xf>
    <xf numFmtId="0" fontId="6" fillId="0" borderId="31" xfId="0" applyFont="1" applyFill="1" applyBorder="1" applyAlignment="1">
      <alignment vertical="center" wrapText="1"/>
    </xf>
    <xf numFmtId="0" fontId="39" fillId="27" borderId="53" xfId="0" applyFont="1" applyFill="1" applyBorder="1" applyAlignment="1" applyProtection="1">
      <alignment vertical="center"/>
      <protection locked="0"/>
    </xf>
    <xf numFmtId="0" fontId="4" fillId="0" borderId="31" xfId="0" applyFont="1" applyBorder="1" applyAlignment="1">
      <alignment vertical="center" wrapText="1"/>
    </xf>
    <xf numFmtId="0" fontId="4" fillId="0" borderId="16" xfId="0" applyFont="1" applyBorder="1" applyAlignment="1">
      <alignment vertical="center" wrapText="1"/>
    </xf>
    <xf numFmtId="0" fontId="5" fillId="0" borderId="51" xfId="0" applyFont="1" applyBorder="1" applyAlignment="1">
      <alignment horizontal="center" vertical="center"/>
    </xf>
    <xf numFmtId="1" fontId="39" fillId="0" borderId="54" xfId="0" applyNumberFormat="1" applyFont="1" applyBorder="1" applyAlignment="1" applyProtection="1">
      <alignment horizontal="right" vertical="center"/>
      <protection/>
    </xf>
    <xf numFmtId="0" fontId="4" fillId="0" borderId="51" xfId="0" applyFont="1" applyBorder="1" applyAlignment="1" applyProtection="1">
      <alignment vertical="center" wrapText="1"/>
      <protection locked="0"/>
    </xf>
    <xf numFmtId="1" fontId="39" fillId="0" borderId="42" xfId="0" applyNumberFormat="1" applyFont="1" applyBorder="1" applyAlignment="1" applyProtection="1">
      <alignment horizontal="right" vertical="center"/>
      <protection/>
    </xf>
    <xf numFmtId="0" fontId="4" fillId="0" borderId="32" xfId="0" applyFont="1" applyBorder="1" applyAlignment="1">
      <alignment vertical="center" wrapText="1"/>
    </xf>
    <xf numFmtId="0" fontId="5" fillId="0" borderId="0" xfId="0" applyFont="1" applyAlignment="1">
      <alignment vertical="top"/>
    </xf>
    <xf numFmtId="0" fontId="47" fillId="0" borderId="0" xfId="0" applyFont="1" applyAlignment="1">
      <alignment vertical="top"/>
    </xf>
    <xf numFmtId="0" fontId="4" fillId="0" borderId="30" xfId="0" applyFont="1" applyBorder="1" applyAlignment="1">
      <alignment horizontal="left" vertical="center" wrapText="1"/>
    </xf>
    <xf numFmtId="0" fontId="4" fillId="0" borderId="34" xfId="0" applyFont="1" applyBorder="1" applyAlignment="1">
      <alignment horizontal="left" vertical="center" wrapText="1"/>
    </xf>
    <xf numFmtId="0" fontId="4" fillId="0" borderId="16" xfId="0" applyFont="1" applyFill="1" applyBorder="1" applyAlignment="1">
      <alignment vertical="center" wrapText="1"/>
    </xf>
    <xf numFmtId="0" fontId="53" fillId="0" borderId="0" xfId="0" applyFont="1" applyFill="1" applyAlignment="1">
      <alignment vertical="top"/>
    </xf>
    <xf numFmtId="0" fontId="47" fillId="0" borderId="0" xfId="0" applyFont="1" applyFill="1" applyAlignment="1">
      <alignment vertical="top"/>
    </xf>
    <xf numFmtId="0" fontId="16" fillId="0" borderId="0" xfId="0" applyFont="1" applyAlignment="1">
      <alignment vertical="top"/>
    </xf>
    <xf numFmtId="0" fontId="52" fillId="0" borderId="0" xfId="0" applyFont="1" applyAlignment="1">
      <alignment vertical="top"/>
    </xf>
    <xf numFmtId="0" fontId="0" fillId="0" borderId="0" xfId="0" applyFont="1" applyAlignment="1">
      <alignment vertical="top"/>
    </xf>
    <xf numFmtId="0" fontId="77" fillId="0" borderId="0" xfId="0" applyFont="1" applyFill="1" applyAlignment="1">
      <alignment horizontal="left" vertical="center"/>
    </xf>
    <xf numFmtId="0" fontId="4" fillId="0" borderId="34" xfId="0" applyFont="1" applyFill="1" applyBorder="1" applyAlignment="1">
      <alignment vertical="center"/>
    </xf>
    <xf numFmtId="0" fontId="4" fillId="0" borderId="51" xfId="0" applyFont="1" applyFill="1" applyBorder="1" applyAlignment="1">
      <alignment vertical="center"/>
    </xf>
    <xf numFmtId="0" fontId="4" fillId="0" borderId="31" xfId="0" applyFont="1" applyFill="1" applyBorder="1" applyAlignment="1">
      <alignment vertical="center"/>
    </xf>
    <xf numFmtId="0" fontId="4" fillId="0" borderId="36" xfId="0" applyFont="1" applyFill="1" applyBorder="1" applyAlignment="1">
      <alignment vertical="center"/>
    </xf>
    <xf numFmtId="0" fontId="4" fillId="0" borderId="30" xfId="0" applyFont="1" applyFill="1" applyBorder="1" applyAlignment="1">
      <alignment vertical="center"/>
    </xf>
    <xf numFmtId="0" fontId="4" fillId="0" borderId="35" xfId="0" applyFont="1" applyFill="1" applyBorder="1" applyAlignment="1">
      <alignment vertical="center"/>
    </xf>
    <xf numFmtId="0" fontId="39" fillId="27" borderId="23" xfId="0" applyFont="1" applyFill="1" applyBorder="1" applyAlignment="1" applyProtection="1">
      <alignment vertical="center"/>
      <protection locked="0"/>
    </xf>
    <xf numFmtId="0" fontId="5" fillId="0" borderId="55" xfId="0" applyFont="1" applyFill="1" applyBorder="1" applyAlignment="1">
      <alignment vertical="center" wrapText="1"/>
    </xf>
    <xf numFmtId="0" fontId="5" fillId="0" borderId="56" xfId="0" applyFont="1" applyFill="1" applyBorder="1" applyAlignment="1">
      <alignment vertical="center"/>
    </xf>
    <xf numFmtId="55" fontId="74" fillId="27" borderId="50" xfId="0" applyNumberFormat="1" applyFont="1" applyFill="1" applyBorder="1" applyAlignment="1" applyProtection="1">
      <alignment horizontal="left" vertical="center" wrapText="1"/>
      <protection locked="0"/>
    </xf>
    <xf numFmtId="0" fontId="39" fillId="27" borderId="23" xfId="0" applyFont="1" applyFill="1" applyBorder="1" applyAlignment="1" applyProtection="1">
      <alignment vertical="center"/>
      <protection locked="0"/>
    </xf>
    <xf numFmtId="0" fontId="4" fillId="0" borderId="57" xfId="0" applyFont="1" applyFill="1" applyBorder="1" applyAlignment="1">
      <alignment vertical="center"/>
    </xf>
    <xf numFmtId="0" fontId="4" fillId="0" borderId="58" xfId="0" applyFont="1" applyFill="1" applyBorder="1" applyAlignment="1">
      <alignment vertical="center"/>
    </xf>
    <xf numFmtId="0" fontId="0" fillId="0" borderId="0" xfId="0" applyFont="1" applyAlignment="1">
      <alignment horizontal="center" vertical="center"/>
    </xf>
    <xf numFmtId="0" fontId="28" fillId="0" borderId="0" xfId="0" applyFont="1" applyAlignment="1">
      <alignment horizontal="center" vertical="center"/>
    </xf>
    <xf numFmtId="0" fontId="0" fillId="0" borderId="0" xfId="0" applyFont="1" applyBorder="1" applyAlignment="1">
      <alignment horizontal="center" vertical="center"/>
    </xf>
    <xf numFmtId="0" fontId="47" fillId="0" borderId="0" xfId="0" applyFont="1" applyAlignment="1">
      <alignment horizontal="center"/>
    </xf>
    <xf numFmtId="0" fontId="47" fillId="0" borderId="0" xfId="0" applyFont="1" applyAlignment="1">
      <alignment horizontal="center" vertical="top"/>
    </xf>
    <xf numFmtId="0" fontId="47" fillId="0" borderId="0" xfId="0" applyFont="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top"/>
    </xf>
    <xf numFmtId="0" fontId="28" fillId="0"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top"/>
    </xf>
    <xf numFmtId="0" fontId="52" fillId="0" borderId="0" xfId="0" applyFont="1" applyAlignment="1">
      <alignment horizontal="center" vertical="center"/>
    </xf>
    <xf numFmtId="0" fontId="52" fillId="0" borderId="0" xfId="0" applyFont="1" applyAlignment="1">
      <alignment horizontal="center" vertical="top"/>
    </xf>
    <xf numFmtId="0" fontId="5" fillId="0" borderId="59" xfId="0" applyFont="1" applyFill="1" applyBorder="1" applyAlignment="1">
      <alignment vertical="center" wrapText="1"/>
    </xf>
    <xf numFmtId="0" fontId="5" fillId="32" borderId="12" xfId="0" applyFont="1" applyFill="1" applyBorder="1" applyAlignment="1">
      <alignment vertical="center" wrapText="1"/>
    </xf>
    <xf numFmtId="0" fontId="6" fillId="32" borderId="12" xfId="0" applyFont="1" applyFill="1" applyBorder="1" applyAlignment="1">
      <alignment vertical="center" wrapText="1"/>
    </xf>
    <xf numFmtId="0" fontId="39" fillId="27" borderId="23" xfId="0" applyFont="1" applyFill="1" applyBorder="1" applyAlignment="1" applyProtection="1">
      <alignment vertical="center"/>
      <protection locked="0"/>
    </xf>
    <xf numFmtId="0" fontId="0" fillId="0" borderId="0" xfId="0" applyAlignment="1">
      <alignment horizontal="center" vertical="center"/>
    </xf>
    <xf numFmtId="0" fontId="16" fillId="33" borderId="60" xfId="68" applyFont="1" applyFill="1" applyBorder="1" applyAlignment="1">
      <alignment horizontal="center" vertical="center"/>
      <protection/>
    </xf>
    <xf numFmtId="0" fontId="16" fillId="33" borderId="61" xfId="68" applyFont="1" applyFill="1" applyBorder="1" applyAlignment="1">
      <alignment horizontal="center" vertical="center"/>
      <protection/>
    </xf>
    <xf numFmtId="0" fontId="52" fillId="33" borderId="61" xfId="68" applyFont="1" applyFill="1" applyBorder="1" applyAlignment="1">
      <alignment horizontal="center" vertical="center" wrapText="1"/>
      <protection/>
    </xf>
    <xf numFmtId="0" fontId="17" fillId="33" borderId="61" xfId="68" applyFont="1" applyFill="1" applyBorder="1" applyAlignment="1">
      <alignment horizontal="center" vertical="center"/>
      <protection/>
    </xf>
    <xf numFmtId="0" fontId="12" fillId="33" borderId="62" xfId="68" applyFont="1" applyFill="1" applyBorder="1" applyAlignment="1">
      <alignment horizontal="center" vertical="center"/>
      <protection/>
    </xf>
    <xf numFmtId="0" fontId="20" fillId="34" borderId="63" xfId="68" applyFont="1" applyFill="1" applyBorder="1" applyAlignment="1">
      <alignment horizontal="center" vertical="center"/>
      <protection/>
    </xf>
    <xf numFmtId="0" fontId="27" fillId="0" borderId="64" xfId="0" applyFont="1" applyBorder="1" applyAlignment="1" applyProtection="1">
      <alignment horizontal="center" vertical="center"/>
      <protection locked="0"/>
    </xf>
    <xf numFmtId="0" fontId="27" fillId="0" borderId="65" xfId="0" applyFont="1" applyBorder="1" applyAlignment="1" applyProtection="1">
      <alignment horizontal="center" vertical="center"/>
      <protection locked="0"/>
    </xf>
    <xf numFmtId="0" fontId="14" fillId="0" borderId="65" xfId="68" applyFont="1" applyBorder="1" applyAlignment="1" applyProtection="1">
      <alignment horizontal="center" vertical="center"/>
      <protection locked="0"/>
    </xf>
    <xf numFmtId="0" fontId="19" fillId="35" borderId="65" xfId="68" applyFont="1" applyFill="1" applyBorder="1" applyAlignment="1">
      <alignment horizontal="center" vertical="center"/>
      <protection/>
    </xf>
    <xf numFmtId="0" fontId="20" fillId="0" borderId="65" xfId="68" applyFont="1" applyBorder="1" applyAlignment="1">
      <alignment vertical="center" wrapText="1"/>
      <protection/>
    </xf>
    <xf numFmtId="0" fontId="45" fillId="34" borderId="56" xfId="68" applyFont="1" applyFill="1" applyBorder="1" applyAlignment="1">
      <alignment horizontal="center" vertical="center"/>
      <protection/>
    </xf>
    <xf numFmtId="0" fontId="19" fillId="0" borderId="65" xfId="68" applyFont="1" applyBorder="1" applyAlignment="1">
      <alignment horizontal="center" vertical="center"/>
      <protection/>
    </xf>
    <xf numFmtId="0" fontId="20" fillId="34" borderId="56" xfId="68" applyFont="1" applyFill="1" applyBorder="1" applyAlignment="1">
      <alignment horizontal="center" vertical="center"/>
      <protection/>
    </xf>
    <xf numFmtId="0" fontId="27" fillId="0" borderId="66" xfId="0" applyFont="1" applyBorder="1" applyAlignment="1" applyProtection="1">
      <alignment horizontal="center" vertical="center"/>
      <protection locked="0"/>
    </xf>
    <xf numFmtId="0" fontId="27" fillId="0" borderId="67" xfId="0" applyFont="1" applyBorder="1" applyAlignment="1" applyProtection="1">
      <alignment horizontal="center" vertical="center"/>
      <protection locked="0"/>
    </xf>
    <xf numFmtId="0" fontId="14" fillId="0" borderId="67" xfId="68" applyFont="1" applyBorder="1" applyAlignment="1" applyProtection="1">
      <alignment horizontal="center" vertical="center"/>
      <protection locked="0"/>
    </xf>
    <xf numFmtId="0" fontId="19" fillId="0" borderId="67" xfId="68" applyFont="1" applyBorder="1" applyAlignment="1">
      <alignment horizontal="center" vertical="center"/>
      <protection/>
    </xf>
    <xf numFmtId="0" fontId="20" fillId="0" borderId="67" xfId="68" applyFont="1" applyBorder="1" applyAlignment="1">
      <alignment vertical="center" wrapText="1"/>
      <protection/>
    </xf>
    <xf numFmtId="0" fontId="45" fillId="34" borderId="68" xfId="68" applyFont="1" applyFill="1" applyBorder="1" applyAlignment="1">
      <alignment horizontal="center" vertical="center"/>
      <protection/>
    </xf>
    <xf numFmtId="0" fontId="8" fillId="0" borderId="69" xfId="68" applyFont="1" applyBorder="1" applyAlignment="1">
      <alignment/>
      <protection/>
    </xf>
    <xf numFmtId="0" fontId="15" fillId="0" borderId="70" xfId="68" applyFont="1" applyBorder="1" applyAlignment="1">
      <alignment/>
      <protection/>
    </xf>
    <xf numFmtId="0" fontId="15" fillId="0" borderId="70" xfId="68" applyFont="1" applyBorder="1" applyAlignment="1">
      <alignment horizontal="center"/>
      <protection/>
    </xf>
    <xf numFmtId="0" fontId="12" fillId="0" borderId="71" xfId="68" applyFont="1" applyBorder="1" applyAlignment="1">
      <alignment wrapText="1"/>
      <protection/>
    </xf>
    <xf numFmtId="0" fontId="15" fillId="0" borderId="13" xfId="68" applyFont="1" applyBorder="1" applyAlignment="1">
      <alignment horizontal="center"/>
      <protection/>
    </xf>
    <xf numFmtId="0" fontId="20" fillId="34" borderId="72" xfId="68" applyFont="1" applyFill="1" applyBorder="1" applyAlignment="1">
      <alignment horizontal="center" vertical="center"/>
      <protection/>
    </xf>
    <xf numFmtId="0" fontId="14" fillId="0" borderId="73" xfId="68" applyFont="1" applyBorder="1" applyAlignment="1" applyProtection="1">
      <alignment horizontal="center" vertical="center"/>
      <protection locked="0"/>
    </xf>
    <xf numFmtId="0" fontId="20" fillId="0" borderId="73" xfId="68" applyFont="1" applyBorder="1" applyAlignment="1">
      <alignment vertical="center" wrapText="1"/>
      <protection/>
    </xf>
    <xf numFmtId="0" fontId="80" fillId="32" borderId="56" xfId="68" applyFont="1" applyFill="1" applyBorder="1" applyAlignment="1">
      <alignment horizontal="center" vertical="center"/>
      <protection/>
    </xf>
    <xf numFmtId="0" fontId="14" fillId="0" borderId="64" xfId="68" applyFont="1" applyBorder="1" applyAlignment="1" applyProtection="1">
      <alignment vertical="top"/>
      <protection locked="0"/>
    </xf>
    <xf numFmtId="0" fontId="14" fillId="0" borderId="65" xfId="68" applyFont="1" applyBorder="1" applyAlignment="1" applyProtection="1">
      <alignment vertical="top"/>
      <protection locked="0"/>
    </xf>
    <xf numFmtId="0" fontId="80" fillId="34" borderId="56" xfId="68" applyFont="1" applyFill="1" applyBorder="1" applyAlignment="1">
      <alignment horizontal="center" vertical="center"/>
      <protection/>
    </xf>
    <xf numFmtId="0" fontId="14" fillId="0" borderId="66" xfId="68" applyFont="1" applyBorder="1" applyAlignment="1" applyProtection="1">
      <alignment vertical="top"/>
      <protection locked="0"/>
    </xf>
    <xf numFmtId="0" fontId="14" fillId="0" borderId="67" xfId="68" applyFont="1" applyBorder="1" applyAlignment="1" applyProtection="1">
      <alignment vertical="top"/>
      <protection locked="0"/>
    </xf>
    <xf numFmtId="0" fontId="14" fillId="0" borderId="74" xfId="68" applyFont="1" applyBorder="1" applyAlignment="1" applyProtection="1">
      <alignment horizontal="center" vertical="center"/>
      <protection locked="0"/>
    </xf>
    <xf numFmtId="0" fontId="20" fillId="0" borderId="74" xfId="68" applyFont="1" applyBorder="1" applyAlignment="1">
      <alignment vertical="center" wrapText="1"/>
      <protection/>
    </xf>
    <xf numFmtId="0" fontId="21" fillId="0" borderId="65" xfId="68" applyFont="1" applyBorder="1" applyAlignment="1">
      <alignment vertical="center" wrapText="1"/>
      <protection/>
    </xf>
    <xf numFmtId="0" fontId="14" fillId="0" borderId="65" xfId="68" applyFont="1" applyBorder="1" applyProtection="1">
      <alignment vertical="center"/>
      <protection locked="0"/>
    </xf>
    <xf numFmtId="0" fontId="14" fillId="0" borderId="64" xfId="67" applyFont="1" applyBorder="1" applyAlignment="1" applyProtection="1">
      <alignment vertical="top"/>
      <protection locked="0"/>
    </xf>
    <xf numFmtId="0" fontId="14" fillId="0" borderId="65" xfId="67" applyFont="1" applyBorder="1" applyAlignment="1" applyProtection="1">
      <alignment vertical="top"/>
      <protection locked="0"/>
    </xf>
    <xf numFmtId="0" fontId="14" fillId="0" borderId="66" xfId="67" applyFont="1" applyBorder="1" applyAlignment="1" applyProtection="1">
      <alignment vertical="top"/>
      <protection locked="0"/>
    </xf>
    <xf numFmtId="0" fontId="14" fillId="0" borderId="67" xfId="67" applyFont="1" applyBorder="1" applyAlignment="1" applyProtection="1">
      <alignment vertical="top"/>
      <protection locked="0"/>
    </xf>
    <xf numFmtId="0" fontId="19" fillId="35" borderId="67" xfId="67" applyFont="1" applyFill="1" applyBorder="1" applyAlignment="1">
      <alignment horizontal="center" vertical="center"/>
      <protection/>
    </xf>
    <xf numFmtId="0" fontId="16" fillId="33" borderId="75" xfId="68" applyFont="1" applyFill="1" applyBorder="1" applyAlignment="1">
      <alignment horizontal="center" vertical="center"/>
      <protection/>
    </xf>
    <xf numFmtId="0" fontId="16" fillId="33" borderId="76" xfId="68" applyFont="1" applyFill="1" applyBorder="1" applyAlignment="1">
      <alignment horizontal="center" vertical="center"/>
      <protection/>
    </xf>
    <xf numFmtId="0" fontId="52" fillId="33" borderId="76" xfId="68" applyFont="1" applyFill="1" applyBorder="1" applyAlignment="1">
      <alignment horizontal="center" vertical="center" wrapText="1"/>
      <protection/>
    </xf>
    <xf numFmtId="0" fontId="17" fillId="33" borderId="76" xfId="68" applyFont="1" applyFill="1" applyBorder="1" applyAlignment="1">
      <alignment horizontal="center" vertical="center"/>
      <protection/>
    </xf>
    <xf numFmtId="0" fontId="12" fillId="33" borderId="76" xfId="68" applyFont="1" applyFill="1" applyBorder="1" applyAlignment="1">
      <alignment horizontal="center" vertical="center"/>
      <protection/>
    </xf>
    <xf numFmtId="0" fontId="12" fillId="0" borderId="0" xfId="68" applyFont="1" applyAlignment="1">
      <alignment horizontal="center" vertical="center"/>
      <protection/>
    </xf>
    <xf numFmtId="0" fontId="20" fillId="33" borderId="77" xfId="68" applyFont="1" applyFill="1" applyBorder="1" applyAlignment="1">
      <alignment horizontal="center" vertical="center"/>
      <protection/>
    </xf>
    <xf numFmtId="0" fontId="12" fillId="0" borderId="72" xfId="68" applyFont="1" applyBorder="1" applyAlignment="1">
      <alignment horizontal="center" vertical="center"/>
      <protection/>
    </xf>
    <xf numFmtId="0" fontId="12" fillId="0" borderId="56" xfId="68" applyFont="1" applyBorder="1" applyAlignment="1">
      <alignment horizontal="center" vertical="center"/>
      <protection/>
    </xf>
    <xf numFmtId="0" fontId="12" fillId="0" borderId="56" xfId="67" applyFont="1" applyBorder="1" applyAlignment="1">
      <alignment horizontal="center" vertical="center"/>
      <protection/>
    </xf>
    <xf numFmtId="0" fontId="12" fillId="0" borderId="0" xfId="69" applyFont="1" applyAlignment="1">
      <alignment horizontal="center" vertical="center"/>
      <protection/>
    </xf>
    <xf numFmtId="0" fontId="82" fillId="0" borderId="56" xfId="68" applyFont="1" applyBorder="1" applyAlignment="1">
      <alignment horizontal="center" vertical="center"/>
      <protection/>
    </xf>
    <xf numFmtId="0" fontId="82" fillId="32" borderId="56" xfId="68" applyFont="1" applyFill="1" applyBorder="1" applyAlignment="1">
      <alignment horizontal="center" vertical="center"/>
      <protection/>
    </xf>
    <xf numFmtId="0" fontId="82" fillId="32" borderId="68" xfId="68" applyFont="1" applyFill="1" applyBorder="1" applyAlignment="1">
      <alignment horizontal="center" vertical="center"/>
      <protection/>
    </xf>
    <xf numFmtId="0" fontId="12" fillId="0" borderId="56" xfId="69" applyFont="1" applyBorder="1" applyAlignment="1">
      <alignment horizontal="center" vertical="center"/>
      <protection/>
    </xf>
    <xf numFmtId="0" fontId="14" fillId="0" borderId="64" xfId="69" applyFont="1" applyBorder="1" applyAlignment="1" applyProtection="1">
      <alignment vertical="top"/>
      <protection locked="0"/>
    </xf>
    <xf numFmtId="0" fontId="14" fillId="0" borderId="65" xfId="69" applyFont="1" applyBorder="1" applyAlignment="1" applyProtection="1">
      <alignment vertical="top"/>
      <protection locked="0"/>
    </xf>
    <xf numFmtId="0" fontId="19" fillId="35" borderId="65" xfId="69" applyFont="1" applyFill="1" applyBorder="1" applyAlignment="1">
      <alignment horizontal="center" vertical="center"/>
      <protection/>
    </xf>
    <xf numFmtId="0" fontId="20" fillId="0" borderId="65" xfId="69" applyFont="1" applyBorder="1" applyAlignment="1">
      <alignment vertical="center" wrapText="1"/>
      <protection/>
    </xf>
    <xf numFmtId="0" fontId="19" fillId="0" borderId="65" xfId="69" applyFont="1" applyBorder="1" applyAlignment="1">
      <alignment horizontal="center" vertical="center"/>
      <protection/>
    </xf>
    <xf numFmtId="0" fontId="14" fillId="0" borderId="64" xfId="69" applyFont="1" applyBorder="1" applyAlignment="1">
      <alignment vertical="top"/>
      <protection/>
    </xf>
    <xf numFmtId="0" fontId="14" fillId="0" borderId="65" xfId="69" applyFont="1" applyBorder="1" applyAlignment="1">
      <alignment vertical="top"/>
      <protection/>
    </xf>
    <xf numFmtId="0" fontId="14" fillId="35" borderId="65" xfId="69" applyFont="1" applyFill="1" applyBorder="1" applyAlignment="1">
      <alignment vertical="top"/>
      <protection/>
    </xf>
    <xf numFmtId="0" fontId="21" fillId="0" borderId="65" xfId="69" applyFont="1" applyBorder="1" applyAlignment="1">
      <alignment vertical="center" wrapText="1"/>
      <protection/>
    </xf>
    <xf numFmtId="0" fontId="14" fillId="0" borderId="66" xfId="69" applyFont="1" applyBorder="1" applyAlignment="1" applyProtection="1">
      <alignment vertical="top"/>
      <protection locked="0"/>
    </xf>
    <xf numFmtId="0" fontId="14" fillId="0" borderId="67" xfId="69" applyFont="1" applyBorder="1" applyAlignment="1" applyProtection="1">
      <alignment vertical="top"/>
      <protection locked="0"/>
    </xf>
    <xf numFmtId="0" fontId="14" fillId="0" borderId="67" xfId="68" applyFont="1" applyBorder="1" applyProtection="1">
      <alignment vertical="center"/>
      <protection locked="0"/>
    </xf>
    <xf numFmtId="0" fontId="19" fillId="0" borderId="67" xfId="69" applyFont="1" applyBorder="1" applyAlignment="1">
      <alignment horizontal="center" vertical="center"/>
      <protection/>
    </xf>
    <xf numFmtId="0" fontId="12" fillId="0" borderId="68" xfId="69" applyFont="1" applyBorder="1" applyAlignment="1">
      <alignment horizontal="center" vertical="center"/>
      <protection/>
    </xf>
    <xf numFmtId="0" fontId="12" fillId="0" borderId="72" xfId="69" applyFont="1" applyBorder="1" applyAlignment="1">
      <alignment horizontal="center" vertical="center"/>
      <protection/>
    </xf>
    <xf numFmtId="0" fontId="39" fillId="27" borderId="24" xfId="0" applyFont="1" applyFill="1" applyBorder="1" applyAlignment="1" applyProtection="1">
      <alignment vertical="center"/>
      <protection locked="0"/>
    </xf>
    <xf numFmtId="0" fontId="39" fillId="27" borderId="23" xfId="0" applyFont="1" applyFill="1" applyBorder="1" applyAlignment="1" applyProtection="1">
      <alignment vertical="center"/>
      <protection locked="0"/>
    </xf>
    <xf numFmtId="0" fontId="39" fillId="27" borderId="43" xfId="0" applyFont="1" applyFill="1" applyBorder="1" applyAlignment="1" applyProtection="1">
      <alignment vertical="center"/>
      <protection locked="0"/>
    </xf>
    <xf numFmtId="0" fontId="39" fillId="27" borderId="38" xfId="0" applyFont="1" applyFill="1" applyBorder="1" applyAlignment="1" applyProtection="1">
      <alignment vertical="center"/>
      <protection locked="0"/>
    </xf>
    <xf numFmtId="0" fontId="39" fillId="27" borderId="53" xfId="0" applyFont="1" applyFill="1" applyBorder="1" applyAlignment="1" applyProtection="1">
      <alignment vertical="center"/>
      <protection locked="0"/>
    </xf>
    <xf numFmtId="0" fontId="5" fillId="0" borderId="29" xfId="0" applyFont="1" applyBorder="1" applyAlignment="1">
      <alignment horizontal="center" vertical="center" wrapText="1"/>
    </xf>
    <xf numFmtId="0" fontId="0" fillId="0" borderId="13" xfId="0" applyFont="1" applyBorder="1" applyAlignment="1">
      <alignment horizontal="center" vertical="center"/>
    </xf>
    <xf numFmtId="0" fontId="14" fillId="0" borderId="67" xfId="69" applyFont="1" applyBorder="1" applyAlignment="1">
      <alignment vertical="top"/>
      <protection/>
    </xf>
    <xf numFmtId="0" fontId="20" fillId="0" borderId="67" xfId="69" applyFont="1" applyBorder="1" applyAlignment="1">
      <alignment vertical="center" wrapText="1"/>
      <protection/>
    </xf>
    <xf numFmtId="0" fontId="16" fillId="0" borderId="64" xfId="69" applyFont="1" applyBorder="1" applyAlignment="1">
      <alignment horizontal="center" vertical="center"/>
      <protection/>
    </xf>
    <xf numFmtId="0" fontId="16" fillId="0" borderId="65" xfId="69" applyFont="1" applyBorder="1" applyAlignment="1">
      <alignment horizontal="center" vertical="center"/>
      <protection/>
    </xf>
    <xf numFmtId="0" fontId="14" fillId="0" borderId="65" xfId="69" applyFont="1" applyBorder="1" applyAlignment="1">
      <alignment horizontal="center" vertical="top"/>
      <protection/>
    </xf>
    <xf numFmtId="0" fontId="0"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73" xfId="0" applyFont="1" applyBorder="1" applyAlignment="1">
      <alignment horizontal="center" vertical="center" wrapText="1"/>
    </xf>
    <xf numFmtId="0" fontId="5" fillId="32" borderId="73"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Alignment="1">
      <alignment horizontal="center" vertical="center"/>
    </xf>
    <xf numFmtId="0" fontId="5" fillId="0" borderId="23"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4"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0" fillId="0" borderId="29" xfId="0" applyFont="1" applyBorder="1" applyAlignment="1">
      <alignment/>
    </xf>
    <xf numFmtId="0" fontId="0" fillId="0" borderId="23" xfId="0" applyFont="1" applyBorder="1" applyAlignment="1">
      <alignment horizontal="center" vertical="center" textRotation="255"/>
    </xf>
    <xf numFmtId="0" fontId="47" fillId="0" borderId="0" xfId="0" applyFont="1" applyAlignment="1">
      <alignment/>
    </xf>
    <xf numFmtId="0" fontId="5" fillId="0" borderId="79" xfId="0" applyFont="1" applyFill="1" applyBorder="1" applyAlignment="1">
      <alignment vertical="center"/>
    </xf>
    <xf numFmtId="0" fontId="47"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wrapText="1"/>
    </xf>
    <xf numFmtId="0" fontId="51" fillId="0" borderId="0" xfId="0" applyFont="1" applyAlignment="1">
      <alignment horizontal="left" vertical="center" wrapText="1"/>
    </xf>
    <xf numFmtId="0" fontId="4" fillId="0" borderId="17" xfId="0" applyFont="1" applyFill="1" applyBorder="1" applyAlignment="1">
      <alignment horizontal="center" vertical="center" wrapText="1"/>
    </xf>
    <xf numFmtId="181" fontId="57" fillId="27" borderId="0" xfId="0" applyNumberFormat="1" applyFont="1" applyFill="1" applyBorder="1" applyAlignment="1" applyProtection="1">
      <alignment horizontal="center" vertical="center" shrinkToFit="1"/>
      <protection locked="0"/>
    </xf>
    <xf numFmtId="0" fontId="88" fillId="0" borderId="0" xfId="0" applyFont="1" applyFill="1" applyAlignment="1">
      <alignment vertical="center"/>
    </xf>
    <xf numFmtId="0" fontId="8" fillId="34" borderId="0" xfId="0" applyFont="1" applyFill="1" applyAlignment="1">
      <alignment horizontal="center" vertical="center"/>
    </xf>
    <xf numFmtId="0" fontId="14" fillId="0" borderId="0" xfId="68" applyFont="1" applyAlignment="1">
      <alignment horizontal="center" vertical="top"/>
      <protection/>
    </xf>
    <xf numFmtId="0" fontId="21" fillId="0" borderId="67" xfId="69" applyFont="1" applyBorder="1" applyAlignment="1">
      <alignment vertical="center" wrapText="1"/>
      <protection/>
    </xf>
    <xf numFmtId="0" fontId="12" fillId="0" borderId="63" xfId="69" applyFont="1" applyBorder="1" applyAlignment="1">
      <alignment horizontal="center" vertical="center"/>
      <protection/>
    </xf>
    <xf numFmtId="0" fontId="0" fillId="0" borderId="0" xfId="0" applyFont="1" applyAlignment="1">
      <alignment horizontal="center"/>
    </xf>
    <xf numFmtId="0" fontId="150" fillId="0" borderId="0" xfId="0" applyFont="1" applyAlignment="1">
      <alignment vertical="center"/>
    </xf>
    <xf numFmtId="0" fontId="150" fillId="0" borderId="0" xfId="62" applyFont="1">
      <alignment vertical="center"/>
      <protection/>
    </xf>
    <xf numFmtId="0" fontId="151" fillId="0" borderId="0" xfId="0" applyFont="1" applyAlignment="1">
      <alignment vertical="center"/>
    </xf>
    <xf numFmtId="0" fontId="151" fillId="0" borderId="0" xfId="62" applyFont="1">
      <alignment vertical="center"/>
      <protection/>
    </xf>
    <xf numFmtId="0" fontId="152" fillId="0" borderId="0" xfId="0" applyFont="1" applyAlignment="1">
      <alignment vertical="center"/>
    </xf>
    <xf numFmtId="0" fontId="20" fillId="0" borderId="67" xfId="67" applyFont="1" applyBorder="1" applyAlignment="1">
      <alignment vertical="center" wrapText="1"/>
      <protection/>
    </xf>
    <xf numFmtId="0" fontId="28" fillId="0" borderId="0" xfId="62" applyFont="1">
      <alignment vertical="center"/>
      <protection/>
    </xf>
    <xf numFmtId="0" fontId="5" fillId="0" borderId="34" xfId="0" applyFont="1" applyBorder="1" applyAlignment="1">
      <alignment horizontal="left" vertical="center" wrapText="1"/>
    </xf>
    <xf numFmtId="0" fontId="4"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56" fillId="0" borderId="0" xfId="0" applyFont="1" applyAlignment="1">
      <alignment horizontal="right" vertical="center"/>
    </xf>
    <xf numFmtId="0" fontId="77" fillId="0" borderId="0" xfId="0" applyFont="1" applyAlignment="1">
      <alignment horizontal="left" vertical="center"/>
    </xf>
    <xf numFmtId="0" fontId="56" fillId="0" borderId="0" xfId="0" applyFont="1" applyAlignment="1">
      <alignment vertical="center" wrapText="1"/>
    </xf>
    <xf numFmtId="0" fontId="0" fillId="0" borderId="0" xfId="0" applyAlignment="1">
      <alignment vertical="center" wrapText="1"/>
    </xf>
    <xf numFmtId="0" fontId="95" fillId="0" borderId="0" xfId="0" applyFont="1" applyAlignment="1">
      <alignment horizontal="center" vertical="center"/>
    </xf>
    <xf numFmtId="0" fontId="0" fillId="0" borderId="0" xfId="0" applyAlignment="1">
      <alignment horizontal="center" vertical="center" wrapText="1"/>
    </xf>
    <xf numFmtId="0" fontId="153" fillId="0" borderId="13" xfId="0" applyFont="1" applyBorder="1" applyAlignment="1">
      <alignment vertical="center"/>
    </xf>
    <xf numFmtId="0" fontId="153" fillId="0" borderId="13" xfId="0" applyFont="1" applyBorder="1" applyAlignment="1" applyProtection="1">
      <alignment horizontal="center" vertical="center"/>
      <protection locked="0"/>
    </xf>
    <xf numFmtId="0" fontId="153" fillId="0" borderId="13" xfId="0" applyFont="1" applyBorder="1" applyAlignment="1">
      <alignment horizontal="center" vertical="center"/>
    </xf>
    <xf numFmtId="49" fontId="153" fillId="0" borderId="13" xfId="0" applyNumberFormat="1" applyFont="1" applyBorder="1" applyAlignment="1">
      <alignment/>
    </xf>
    <xf numFmtId="183" fontId="153" fillId="0" borderId="19" xfId="0" applyNumberFormat="1" applyFont="1" applyBorder="1" applyAlignment="1">
      <alignment vertical="center"/>
    </xf>
    <xf numFmtId="192" fontId="153" fillId="0" borderId="13" xfId="0" applyNumberFormat="1" applyFont="1" applyBorder="1" applyAlignment="1" applyProtection="1">
      <alignment horizontal="center" vertical="center" shrinkToFit="1"/>
      <protection locked="0"/>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49" fontId="0" fillId="0" borderId="0" xfId="0" applyNumberFormat="1" applyFont="1" applyAlignment="1">
      <alignment/>
    </xf>
    <xf numFmtId="183" fontId="0" fillId="0" borderId="0" xfId="0" applyNumberFormat="1" applyFont="1" applyAlignment="1">
      <alignment vertical="center"/>
    </xf>
    <xf numFmtId="0" fontId="97" fillId="0" borderId="0" xfId="0" applyFont="1" applyAlignment="1">
      <alignment/>
    </xf>
    <xf numFmtId="0" fontId="4" fillId="0" borderId="0" xfId="0" applyFont="1" applyAlignment="1">
      <alignment horizontal="center" vertical="center"/>
    </xf>
    <xf numFmtId="0" fontId="5" fillId="0" borderId="29" xfId="0" applyFont="1" applyBorder="1" applyAlignment="1">
      <alignment horizontal="center" vertical="center" textRotation="255"/>
    </xf>
    <xf numFmtId="0" fontId="4" fillId="0" borderId="18" xfId="0" applyFont="1" applyBorder="1" applyAlignment="1">
      <alignment horizontal="center" vertical="center"/>
    </xf>
    <xf numFmtId="180" fontId="4" fillId="0" borderId="18" xfId="0" applyNumberFormat="1" applyFont="1" applyBorder="1" applyAlignment="1">
      <alignment horizontal="center" vertical="center"/>
    </xf>
    <xf numFmtId="0" fontId="5" fillId="0" borderId="23" xfId="0" applyFont="1" applyBorder="1" applyAlignment="1">
      <alignment horizontal="center" vertical="center" textRotation="255"/>
    </xf>
    <xf numFmtId="180" fontId="4" fillId="0" borderId="11" xfId="0" applyNumberFormat="1" applyFont="1" applyBorder="1" applyAlignment="1">
      <alignment horizontal="center" vertical="center"/>
    </xf>
    <xf numFmtId="0" fontId="5" fillId="0" borderId="38" xfId="0" applyFont="1" applyBorder="1" applyAlignment="1">
      <alignment horizontal="center" vertical="center" textRotation="255"/>
    </xf>
    <xf numFmtId="0" fontId="4" fillId="0" borderId="16"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32" xfId="0" applyFont="1" applyBorder="1" applyAlignment="1">
      <alignment horizontal="center" vertical="center"/>
    </xf>
    <xf numFmtId="180" fontId="4" fillId="0" borderId="32" xfId="0" applyNumberFormat="1" applyFont="1" applyBorder="1" applyAlignment="1">
      <alignment horizontal="center" vertical="center"/>
    </xf>
    <xf numFmtId="0" fontId="4" fillId="0" borderId="10" xfId="0"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0" fillId="0" borderId="23" xfId="0" applyFont="1" applyBorder="1" applyAlignment="1">
      <alignment/>
    </xf>
    <xf numFmtId="0" fontId="0" fillId="0" borderId="39" xfId="0" applyFont="1" applyBorder="1" applyAlignment="1">
      <alignment/>
    </xf>
    <xf numFmtId="0" fontId="0" fillId="0" borderId="24"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0" borderId="0" xfId="0" applyFont="1" applyAlignment="1">
      <alignment horizontal="center" vertical="center" textRotation="255"/>
    </xf>
    <xf numFmtId="182" fontId="154" fillId="0" borderId="0" xfId="50" applyNumberFormat="1" applyFont="1" applyFill="1" applyBorder="1" applyAlignment="1" applyProtection="1">
      <alignment vertical="center"/>
      <protection locked="0"/>
    </xf>
    <xf numFmtId="186" fontId="155" fillId="34" borderId="0" xfId="50" applyNumberFormat="1" applyFont="1" applyFill="1" applyBorder="1" applyAlignment="1" applyProtection="1">
      <alignment vertical="center"/>
      <protection locked="0"/>
    </xf>
    <xf numFmtId="180" fontId="4" fillId="0" borderId="0" xfId="0" applyNumberFormat="1" applyFont="1" applyAlignment="1">
      <alignment horizontal="center" vertical="center"/>
    </xf>
    <xf numFmtId="0" fontId="4" fillId="0" borderId="0" xfId="0" applyFont="1" applyAlignment="1">
      <alignment vertical="center"/>
    </xf>
    <xf numFmtId="0" fontId="0" fillId="0" borderId="80" xfId="0" applyBorder="1" applyAlignment="1">
      <alignment horizontal="center" vertical="center"/>
    </xf>
    <xf numFmtId="0" fontId="0" fillId="0" borderId="20" xfId="0"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xf>
    <xf numFmtId="0" fontId="0" fillId="0" borderId="0" xfId="0" applyFont="1" applyAlignment="1">
      <alignment horizontal="right"/>
    </xf>
    <xf numFmtId="0" fontId="4" fillId="0" borderId="1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8" fillId="27" borderId="24" xfId="50" applyNumberFormat="1" applyFont="1" applyFill="1" applyBorder="1" applyAlignment="1" applyProtection="1">
      <alignment vertical="center"/>
      <protection locked="0"/>
    </xf>
    <xf numFmtId="0" fontId="48" fillId="27" borderId="29" xfId="50" applyNumberFormat="1" applyFont="1" applyFill="1" applyBorder="1" applyAlignment="1" applyProtection="1">
      <alignment vertical="center"/>
      <protection locked="0"/>
    </xf>
    <xf numFmtId="0" fontId="48" fillId="27" borderId="38" xfId="50" applyNumberFormat="1" applyFont="1" applyFill="1" applyBorder="1" applyAlignment="1" applyProtection="1">
      <alignment vertical="center"/>
      <protection locked="0"/>
    </xf>
    <xf numFmtId="0" fontId="48" fillId="27" borderId="22" xfId="0" applyNumberFormat="1" applyFont="1" applyFill="1" applyBorder="1" applyAlignment="1" applyProtection="1">
      <alignment vertical="center"/>
      <protection locked="0"/>
    </xf>
    <xf numFmtId="0" fontId="48" fillId="27" borderId="29" xfId="0" applyNumberFormat="1" applyFont="1" applyFill="1" applyBorder="1" applyAlignment="1" applyProtection="1">
      <alignment vertical="center" wrapText="1"/>
      <protection locked="0"/>
    </xf>
    <xf numFmtId="0" fontId="48" fillId="27" borderId="23" xfId="0" applyNumberFormat="1" applyFont="1" applyFill="1" applyBorder="1" applyAlignment="1" applyProtection="1">
      <alignment vertical="center"/>
      <protection locked="0"/>
    </xf>
    <xf numFmtId="0" fontId="48" fillId="27" borderId="38" xfId="0" applyNumberFormat="1" applyFont="1" applyFill="1" applyBorder="1" applyAlignment="1" applyProtection="1">
      <alignment vertical="center"/>
      <protection locked="0"/>
    </xf>
    <xf numFmtId="0" fontId="48" fillId="27" borderId="24" xfId="0" applyNumberFormat="1" applyFont="1" applyFill="1" applyBorder="1" applyAlignment="1" applyProtection="1">
      <alignment horizontal="right" vertical="center"/>
      <protection locked="0"/>
    </xf>
    <xf numFmtId="196" fontId="4" fillId="0" borderId="11" xfId="0" applyNumberFormat="1" applyFont="1" applyFill="1" applyBorder="1" applyAlignment="1">
      <alignment horizontal="center" vertical="center"/>
    </xf>
    <xf numFmtId="196" fontId="4" fillId="0" borderId="10" xfId="0" applyNumberFormat="1" applyFont="1" applyFill="1" applyBorder="1" applyAlignment="1">
      <alignment horizontal="center" vertical="center"/>
    </xf>
    <xf numFmtId="196" fontId="4" fillId="0" borderId="16" xfId="0" applyNumberFormat="1" applyFont="1" applyFill="1" applyBorder="1" applyAlignment="1">
      <alignment horizontal="center" vertical="center"/>
    </xf>
    <xf numFmtId="196" fontId="4" fillId="0" borderId="19" xfId="0" applyNumberFormat="1" applyFont="1" applyFill="1" applyBorder="1" applyAlignment="1" applyProtection="1">
      <alignment horizontal="center" vertical="center"/>
      <protection/>
    </xf>
    <xf numFmtId="196" fontId="4" fillId="0" borderId="11" xfId="0" applyNumberFormat="1" applyFont="1" applyBorder="1" applyAlignment="1">
      <alignment horizontal="center" vertical="center"/>
    </xf>
    <xf numFmtId="192" fontId="153" fillId="0" borderId="13" xfId="0" applyNumberFormat="1" applyFont="1" applyBorder="1" applyAlignment="1">
      <alignment horizontal="center" vertical="center"/>
    </xf>
    <xf numFmtId="192" fontId="48" fillId="0" borderId="27" xfId="50" applyNumberFormat="1" applyFont="1" applyFill="1" applyBorder="1" applyAlignment="1" applyProtection="1">
      <alignment vertical="center"/>
      <protection/>
    </xf>
    <xf numFmtId="192" fontId="48" fillId="0" borderId="27" xfId="0" applyNumberFormat="1" applyFont="1" applyFill="1" applyBorder="1" applyAlignment="1" applyProtection="1">
      <alignment vertical="center"/>
      <protection/>
    </xf>
    <xf numFmtId="192" fontId="48" fillId="0" borderId="81" xfId="0" applyNumberFormat="1" applyFont="1" applyFill="1" applyBorder="1" applyAlignment="1" applyProtection="1">
      <alignment horizontal="right" vertical="center"/>
      <protection/>
    </xf>
    <xf numFmtId="192" fontId="48" fillId="0" borderId="42" xfId="0" applyNumberFormat="1" applyFont="1" applyFill="1" applyBorder="1" applyAlignment="1" applyProtection="1">
      <alignment horizontal="right" vertical="center"/>
      <protection/>
    </xf>
    <xf numFmtId="192" fontId="57" fillId="27" borderId="0" xfId="0" applyNumberFormat="1" applyFont="1" applyFill="1" applyAlignment="1">
      <alignment horizontal="center" vertical="center"/>
    </xf>
    <xf numFmtId="192" fontId="39" fillId="27" borderId="43" xfId="0" applyNumberFormat="1" applyFont="1" applyFill="1" applyBorder="1" applyAlignment="1" applyProtection="1">
      <alignment vertical="center"/>
      <protection locked="0"/>
    </xf>
    <xf numFmtId="194" fontId="39" fillId="0" borderId="42" xfId="0" applyNumberFormat="1" applyFont="1" applyBorder="1" applyAlignment="1" applyProtection="1">
      <alignment horizontal="right" vertical="center"/>
      <protection/>
    </xf>
    <xf numFmtId="0" fontId="30" fillId="36" borderId="27" xfId="64" applyFont="1" applyFill="1" applyBorder="1" applyAlignment="1">
      <alignment horizontal="center" vertical="center"/>
      <protection/>
    </xf>
    <xf numFmtId="0" fontId="30" fillId="36" borderId="13" xfId="64" applyFont="1" applyFill="1" applyBorder="1" applyAlignment="1">
      <alignment horizontal="center" vertical="center"/>
      <protection/>
    </xf>
    <xf numFmtId="0" fontId="30" fillId="36" borderId="19" xfId="64" applyFont="1" applyFill="1" applyBorder="1" applyAlignment="1">
      <alignment horizontal="center" vertical="center"/>
      <protection/>
    </xf>
    <xf numFmtId="0" fontId="34" fillId="0" borderId="0" xfId="64" applyFont="1" applyAlignment="1">
      <alignment horizontal="left" vertical="center"/>
      <protection/>
    </xf>
    <xf numFmtId="0" fontId="0" fillId="0" borderId="0" xfId="0" applyAlignment="1">
      <alignment horizontal="right" vertical="center"/>
    </xf>
    <xf numFmtId="0" fontId="32" fillId="0" borderId="0" xfId="0" applyFont="1" applyAlignment="1">
      <alignment horizontal="center" vertical="center"/>
    </xf>
    <xf numFmtId="0" fontId="70" fillId="0" borderId="0" xfId="0" applyFont="1" applyAlignment="1">
      <alignment horizontal="center" vertical="center"/>
    </xf>
    <xf numFmtId="0" fontId="11" fillId="0" borderId="0" xfId="0" applyFont="1" applyAlignment="1">
      <alignment horizontal="center" vertical="center"/>
    </xf>
    <xf numFmtId="0" fontId="33" fillId="0" borderId="0" xfId="0" applyFont="1" applyAlignment="1">
      <alignment horizontal="center" vertical="center"/>
    </xf>
    <xf numFmtId="0" fontId="31" fillId="0" borderId="0" xfId="0" applyFont="1" applyAlignment="1">
      <alignment horizontal="center" vertical="center"/>
    </xf>
    <xf numFmtId="0" fontId="34" fillId="0" borderId="0" xfId="0" applyFont="1" applyAlignment="1">
      <alignment horizontal="center" vertical="center"/>
    </xf>
    <xf numFmtId="0" fontId="18" fillId="34" borderId="22" xfId="68" applyFont="1" applyFill="1" applyBorder="1" applyAlignment="1">
      <alignment horizontal="left" vertical="center" indent="1"/>
      <protection/>
    </xf>
    <xf numFmtId="0" fontId="63" fillId="0" borderId="33" xfId="0" applyFont="1" applyBorder="1" applyAlignment="1">
      <alignment horizontal="left" vertical="center" indent="1"/>
    </xf>
    <xf numFmtId="0" fontId="63" fillId="0" borderId="82" xfId="0" applyFont="1" applyBorder="1" applyAlignment="1">
      <alignment horizontal="left" vertical="center" indent="1"/>
    </xf>
    <xf numFmtId="0" fontId="18" fillId="34" borderId="23" xfId="68" applyFont="1" applyFill="1" applyBorder="1" applyAlignment="1">
      <alignment horizontal="left" vertical="center" indent="1"/>
      <protection/>
    </xf>
    <xf numFmtId="0" fontId="63" fillId="0" borderId="34" xfId="0" applyFont="1" applyBorder="1" applyAlignment="1">
      <alignment horizontal="left" vertical="center" indent="1"/>
    </xf>
    <xf numFmtId="0" fontId="63" fillId="0" borderId="83" xfId="0" applyFont="1" applyBorder="1" applyAlignment="1">
      <alignment horizontal="left" vertical="center" indent="1"/>
    </xf>
    <xf numFmtId="0" fontId="11" fillId="0" borderId="0" xfId="68" applyFont="1" applyAlignment="1">
      <alignment horizontal="center" vertical="center"/>
      <protection/>
    </xf>
    <xf numFmtId="0" fontId="0" fillId="0" borderId="0" xfId="0" applyAlignment="1">
      <alignment horizontal="center" vertical="center"/>
    </xf>
    <xf numFmtId="0" fontId="8" fillId="34" borderId="51" xfId="68" applyFont="1" applyFill="1" applyBorder="1" applyAlignment="1">
      <alignment horizontal="left"/>
      <protection/>
    </xf>
    <xf numFmtId="0" fontId="8" fillId="34" borderId="51" xfId="0" applyFont="1" applyFill="1" applyBorder="1" applyAlignment="1">
      <alignment horizontal="left"/>
    </xf>
    <xf numFmtId="0" fontId="18" fillId="34" borderId="60" xfId="68" applyFont="1" applyFill="1" applyBorder="1" applyAlignment="1">
      <alignment horizontal="left" vertical="center" indent="1"/>
      <protection/>
    </xf>
    <xf numFmtId="0" fontId="63" fillId="0" borderId="61" xfId="0" applyFont="1" applyBorder="1" applyAlignment="1">
      <alignment horizontal="left" vertical="center" indent="1"/>
    </xf>
    <xf numFmtId="0" fontId="18" fillId="34" borderId="64" xfId="68" applyFont="1" applyFill="1" applyBorder="1" applyAlignment="1">
      <alignment horizontal="left" vertical="center" indent="2"/>
      <protection/>
    </xf>
    <xf numFmtId="0" fontId="0" fillId="0" borderId="65" xfId="0" applyFont="1" applyBorder="1" applyAlignment="1">
      <alignment horizontal="left" vertical="center" indent="2"/>
    </xf>
    <xf numFmtId="0" fontId="18" fillId="34" borderId="84" xfId="68" applyFont="1" applyFill="1" applyBorder="1" applyAlignment="1">
      <alignment horizontal="left" vertical="center" indent="1"/>
      <protection/>
    </xf>
    <xf numFmtId="0" fontId="0" fillId="0" borderId="85" xfId="0" applyFont="1" applyBorder="1" applyAlignment="1">
      <alignment horizontal="left" vertical="center" indent="1"/>
    </xf>
    <xf numFmtId="0" fontId="18" fillId="34" borderId="64" xfId="68" applyFont="1" applyFill="1" applyBorder="1" applyAlignment="1">
      <alignment horizontal="left" vertical="center" indent="1"/>
      <protection/>
    </xf>
    <xf numFmtId="0" fontId="0" fillId="0" borderId="65" xfId="0" applyFont="1" applyBorder="1" applyAlignment="1">
      <alignment horizontal="left" vertical="center" indent="1"/>
    </xf>
    <xf numFmtId="0" fontId="18" fillId="34" borderId="64" xfId="69" applyFont="1" applyFill="1" applyBorder="1" applyAlignment="1">
      <alignment horizontal="left" vertical="center" indent="1"/>
      <protection/>
    </xf>
    <xf numFmtId="0" fontId="0" fillId="0" borderId="65" xfId="0" applyFont="1" applyBorder="1" applyAlignment="1">
      <alignment horizontal="left" indent="1"/>
    </xf>
    <xf numFmtId="0" fontId="18" fillId="34" borderId="60" xfId="69" applyFont="1" applyFill="1" applyBorder="1" applyAlignment="1">
      <alignment horizontal="left" vertical="center" wrapText="1" indent="2"/>
      <protection/>
    </xf>
    <xf numFmtId="0" fontId="0" fillId="0" borderId="61" xfId="0" applyFont="1" applyBorder="1" applyAlignment="1">
      <alignment horizontal="left" vertical="center" indent="2"/>
    </xf>
    <xf numFmtId="0" fontId="18" fillId="34" borderId="60" xfId="69" applyFont="1" applyFill="1" applyBorder="1" applyAlignment="1">
      <alignment horizontal="left" vertical="center" wrapText="1" indent="1"/>
      <protection/>
    </xf>
    <xf numFmtId="0" fontId="0" fillId="0" borderId="61" xfId="0" applyFont="1" applyBorder="1" applyAlignment="1">
      <alignment horizontal="left" vertical="center" indent="1"/>
    </xf>
    <xf numFmtId="0" fontId="18" fillId="34" borderId="64" xfId="69" applyFont="1" applyFill="1" applyBorder="1" applyAlignment="1">
      <alignment horizontal="left" vertical="center" wrapText="1" indent="1"/>
      <protection/>
    </xf>
    <xf numFmtId="0" fontId="0" fillId="0" borderId="63" xfId="0" applyFont="1" applyBorder="1" applyAlignment="1">
      <alignment horizontal="left" vertical="center" indent="1"/>
    </xf>
    <xf numFmtId="0" fontId="7" fillId="0" borderId="34" xfId="0" applyFont="1" applyBorder="1" applyAlignment="1">
      <alignment horizontal="center" vertical="center"/>
    </xf>
    <xf numFmtId="0" fontId="7" fillId="0" borderId="11" xfId="0" applyFont="1" applyBorder="1" applyAlignment="1">
      <alignment horizontal="center" vertical="center"/>
    </xf>
    <xf numFmtId="0" fontId="5" fillId="0" borderId="23" xfId="0" applyFont="1" applyBorder="1" applyAlignment="1">
      <alignment vertical="center"/>
    </xf>
    <xf numFmtId="0" fontId="5" fillId="0" borderId="34" xfId="0" applyFont="1" applyBorder="1" applyAlignment="1">
      <alignment vertical="center"/>
    </xf>
    <xf numFmtId="0" fontId="5" fillId="0" borderId="11" xfId="0" applyFont="1" applyBorder="1" applyAlignment="1">
      <alignment vertical="center"/>
    </xf>
    <xf numFmtId="197" fontId="48" fillId="27" borderId="23" xfId="50" applyNumberFormat="1" applyFont="1" applyFill="1" applyBorder="1" applyAlignment="1" applyProtection="1">
      <alignment vertical="center"/>
      <protection locked="0"/>
    </xf>
    <xf numFmtId="197" fontId="48" fillId="27" borderId="34" xfId="50" applyNumberFormat="1" applyFont="1" applyFill="1" applyBorder="1" applyAlignment="1" applyProtection="1">
      <alignment vertical="center"/>
      <protection locked="0"/>
    </xf>
    <xf numFmtId="186" fontId="48" fillId="27" borderId="23" xfId="50" applyNumberFormat="1" applyFont="1" applyFill="1" applyBorder="1" applyAlignment="1" applyProtection="1">
      <alignment vertical="center"/>
      <protection locked="0"/>
    </xf>
    <xf numFmtId="186" fontId="48" fillId="27" borderId="34" xfId="50" applyNumberFormat="1" applyFont="1" applyFill="1" applyBorder="1" applyAlignment="1" applyProtection="1">
      <alignment vertical="center"/>
      <protection locked="0"/>
    </xf>
    <xf numFmtId="199" fontId="48" fillId="0" borderId="23" xfId="50" applyNumberFormat="1" applyFont="1" applyFill="1" applyBorder="1" applyAlignment="1" applyProtection="1">
      <alignment vertical="center"/>
      <protection/>
    </xf>
    <xf numFmtId="199" fontId="48" fillId="0" borderId="34" xfId="50" applyNumberFormat="1" applyFont="1" applyFill="1" applyBorder="1" applyAlignment="1" applyProtection="1">
      <alignment vertical="center"/>
      <protection/>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201" fontId="48" fillId="0" borderId="23" xfId="50" applyNumberFormat="1" applyFont="1" applyFill="1" applyBorder="1" applyAlignment="1" applyProtection="1">
      <alignment vertical="center"/>
      <protection locked="0"/>
    </xf>
    <xf numFmtId="201" fontId="48" fillId="0" borderId="34" xfId="50" applyNumberFormat="1" applyFont="1" applyFill="1" applyBorder="1" applyAlignment="1" applyProtection="1">
      <alignment vertical="center"/>
      <protection locked="0"/>
    </xf>
    <xf numFmtId="0" fontId="77" fillId="0" borderId="86" xfId="0" applyFont="1" applyFill="1"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42" xfId="0" applyBorder="1" applyAlignment="1">
      <alignment horizontal="center" vertical="center" wrapText="1"/>
    </xf>
    <xf numFmtId="0" fontId="0" fillId="0" borderId="51" xfId="0" applyBorder="1" applyAlignment="1">
      <alignment horizontal="center" vertical="center" wrapText="1"/>
    </xf>
    <xf numFmtId="0" fontId="0" fillId="0" borderId="32" xfId="0" applyBorder="1" applyAlignment="1">
      <alignment horizontal="center" vertical="center" wrapText="1"/>
    </xf>
    <xf numFmtId="198" fontId="48" fillId="0" borderId="23" xfId="50" applyNumberFormat="1" applyFont="1" applyFill="1" applyBorder="1" applyAlignment="1" applyProtection="1">
      <alignment vertical="center"/>
      <protection locked="0"/>
    </xf>
    <xf numFmtId="198" fontId="48" fillId="0" borderId="34" xfId="50" applyNumberFormat="1" applyFont="1" applyFill="1" applyBorder="1" applyAlignment="1" applyProtection="1">
      <alignment vertical="center"/>
      <protection locked="0"/>
    </xf>
    <xf numFmtId="0" fontId="7" fillId="0" borderId="34" xfId="0" applyFont="1" applyFill="1" applyBorder="1" applyAlignment="1">
      <alignment horizontal="center" vertical="center"/>
    </xf>
    <xf numFmtId="0" fontId="7" fillId="0" borderId="11" xfId="0" applyFont="1" applyFill="1" applyBorder="1" applyAlignment="1">
      <alignment horizontal="center" vertical="center"/>
    </xf>
    <xf numFmtId="198" fontId="48" fillId="0" borderId="24" xfId="50" applyNumberFormat="1" applyFont="1" applyFill="1" applyBorder="1" applyAlignment="1" applyProtection="1">
      <alignment vertical="center"/>
      <protection locked="0"/>
    </xf>
    <xf numFmtId="198" fontId="48" fillId="0" borderId="36" xfId="50" applyNumberFormat="1" applyFont="1" applyFill="1" applyBorder="1" applyAlignment="1" applyProtection="1">
      <alignment vertical="center"/>
      <protection locked="0"/>
    </xf>
    <xf numFmtId="0" fontId="7" fillId="0" borderId="36"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23" xfId="0" applyFont="1" applyFill="1" applyBorder="1" applyAlignment="1">
      <alignment vertical="center"/>
    </xf>
    <xf numFmtId="0" fontId="5" fillId="0" borderId="34" xfId="0" applyFont="1" applyFill="1" applyBorder="1" applyAlignment="1">
      <alignment vertical="center"/>
    </xf>
    <xf numFmtId="0" fontId="5" fillId="0" borderId="11" xfId="0" applyFont="1" applyFill="1" applyBorder="1" applyAlignment="1">
      <alignment vertical="center"/>
    </xf>
    <xf numFmtId="0" fontId="4" fillId="0" borderId="23" xfId="0" applyFont="1" applyFill="1" applyBorder="1" applyAlignment="1">
      <alignment vertical="center"/>
    </xf>
    <xf numFmtId="0" fontId="4" fillId="0" borderId="34" xfId="0" applyFont="1" applyFill="1" applyBorder="1" applyAlignment="1">
      <alignment vertical="center"/>
    </xf>
    <xf numFmtId="0" fontId="4" fillId="0" borderId="11" xfId="0" applyFont="1" applyFill="1" applyBorder="1" applyAlignment="1">
      <alignment vertical="center"/>
    </xf>
    <xf numFmtId="0" fontId="7" fillId="0" borderId="89" xfId="0" applyFont="1" applyFill="1" applyBorder="1" applyAlignment="1">
      <alignment horizontal="center" vertical="center"/>
    </xf>
    <xf numFmtId="0" fontId="7" fillId="0" borderId="26" xfId="0" applyFont="1" applyFill="1" applyBorder="1" applyAlignment="1">
      <alignment horizontal="center" vertical="center"/>
    </xf>
    <xf numFmtId="0" fontId="5" fillId="0" borderId="38" xfId="0" applyFont="1" applyFill="1" applyBorder="1" applyAlignment="1">
      <alignment vertical="center"/>
    </xf>
    <xf numFmtId="0" fontId="5" fillId="0" borderId="31" xfId="0" applyFont="1" applyFill="1" applyBorder="1" applyAlignment="1">
      <alignment vertical="center"/>
    </xf>
    <xf numFmtId="0" fontId="5" fillId="0" borderId="16" xfId="0" applyFont="1" applyFill="1" applyBorder="1" applyAlignment="1">
      <alignment vertical="center"/>
    </xf>
    <xf numFmtId="197" fontId="48" fillId="27" borderId="38" xfId="50" applyNumberFormat="1" applyFont="1" applyFill="1" applyBorder="1" applyAlignment="1" applyProtection="1">
      <alignment vertical="center"/>
      <protection locked="0"/>
    </xf>
    <xf numFmtId="197" fontId="48" fillId="27" borderId="31" xfId="50" applyNumberFormat="1" applyFont="1" applyFill="1" applyBorder="1" applyAlignment="1" applyProtection="1">
      <alignment vertical="center"/>
      <protection locked="0"/>
    </xf>
    <xf numFmtId="0" fontId="5" fillId="0" borderId="25"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26" xfId="0" applyFont="1" applyFill="1" applyBorder="1" applyAlignment="1">
      <alignment horizontal="center" vertical="center"/>
    </xf>
    <xf numFmtId="196" fontId="0" fillId="0" borderId="25" xfId="0" applyNumberFormat="1" applyFont="1" applyFill="1" applyBorder="1" applyAlignment="1" applyProtection="1">
      <alignment horizontal="center" vertical="center"/>
      <protection/>
    </xf>
    <xf numFmtId="196" fontId="0" fillId="0" borderId="89" xfId="0" applyNumberFormat="1" applyFont="1" applyFill="1" applyBorder="1" applyAlignment="1" applyProtection="1">
      <alignment horizontal="center" vertical="center"/>
      <protection/>
    </xf>
    <xf numFmtId="196" fontId="0" fillId="0" borderId="26" xfId="0" applyNumberFormat="1"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89"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7" fillId="0" borderId="90" xfId="0" applyFont="1" applyFill="1" applyBorder="1" applyAlignment="1">
      <alignment horizontal="center" vertical="center"/>
    </xf>
    <xf numFmtId="0" fontId="7" fillId="0" borderId="3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7" xfId="0" applyFont="1" applyFill="1" applyBorder="1" applyAlignment="1">
      <alignment horizontal="center" vertical="center"/>
    </xf>
    <xf numFmtId="196" fontId="0" fillId="0" borderId="91" xfId="0" applyNumberFormat="1" applyFont="1" applyFill="1" applyBorder="1" applyAlignment="1" applyProtection="1">
      <alignment horizontal="center" vertical="center"/>
      <protection/>
    </xf>
    <xf numFmtId="196" fontId="0" fillId="0" borderId="90" xfId="0" applyNumberFormat="1" applyFont="1" applyFill="1" applyBorder="1" applyAlignment="1" applyProtection="1">
      <alignment horizontal="center" vertical="center"/>
      <protection/>
    </xf>
    <xf numFmtId="196" fontId="0" fillId="0" borderId="37" xfId="0" applyNumberFormat="1" applyFont="1" applyFill="1" applyBorder="1" applyAlignment="1" applyProtection="1">
      <alignment horizontal="center" vertical="center"/>
      <protection/>
    </xf>
    <xf numFmtId="0" fontId="0" fillId="0" borderId="91" xfId="0" applyFont="1" applyFill="1" applyBorder="1" applyAlignment="1" applyProtection="1">
      <alignment horizontal="center" vertical="center"/>
      <protection/>
    </xf>
    <xf numFmtId="0" fontId="0" fillId="0" borderId="9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198" fontId="48" fillId="0" borderId="91" xfId="50" applyNumberFormat="1" applyFont="1" applyFill="1" applyBorder="1" applyAlignment="1" applyProtection="1">
      <alignment vertical="center"/>
      <protection/>
    </xf>
    <xf numFmtId="198" fontId="48" fillId="0" borderId="90" xfId="50" applyNumberFormat="1" applyFont="1" applyFill="1" applyBorder="1" applyAlignment="1" applyProtection="1">
      <alignment vertical="center"/>
      <protection/>
    </xf>
    <xf numFmtId="198" fontId="48" fillId="0" borderId="25" xfId="50" applyNumberFormat="1" applyFont="1" applyFill="1" applyBorder="1" applyAlignment="1" applyProtection="1">
      <alignment vertical="center"/>
      <protection/>
    </xf>
    <xf numFmtId="198" fontId="48" fillId="0" borderId="89" xfId="50" applyNumberFormat="1" applyFont="1" applyFill="1" applyBorder="1" applyAlignment="1" applyProtection="1">
      <alignment vertical="center"/>
      <protection/>
    </xf>
    <xf numFmtId="0" fontId="4" fillId="0" borderId="38" xfId="0" applyFont="1" applyFill="1" applyBorder="1" applyAlignment="1">
      <alignment horizontal="center" vertical="center" wrapText="1"/>
    </xf>
    <xf numFmtId="0" fontId="4" fillId="0" borderId="16" xfId="0" applyFont="1" applyFill="1" applyBorder="1" applyAlignment="1">
      <alignment horizontal="center" vertical="center" wrapText="1"/>
    </xf>
    <xf numFmtId="198" fontId="48" fillId="0" borderId="38" xfId="50" applyNumberFormat="1" applyFont="1" applyFill="1" applyBorder="1" applyAlignment="1" applyProtection="1">
      <alignment vertical="center"/>
      <protection locked="0"/>
    </xf>
    <xf numFmtId="198" fontId="48" fillId="0" borderId="31" xfId="50" applyNumberFormat="1" applyFont="1" applyFill="1" applyBorder="1" applyAlignment="1" applyProtection="1">
      <alignment vertical="center"/>
      <protection locked="0"/>
    </xf>
    <xf numFmtId="0" fontId="7" fillId="0" borderId="31" xfId="0" applyFont="1" applyFill="1" applyBorder="1" applyAlignment="1">
      <alignment horizontal="center" vertical="center"/>
    </xf>
    <xf numFmtId="0" fontId="7" fillId="0" borderId="16" xfId="0" applyFont="1" applyFill="1" applyBorder="1" applyAlignment="1">
      <alignment horizontal="center" vertical="center"/>
    </xf>
    <xf numFmtId="199" fontId="48" fillId="0" borderId="38" xfId="50" applyNumberFormat="1" applyFont="1" applyFill="1" applyBorder="1" applyAlignment="1" applyProtection="1">
      <alignment vertical="center"/>
      <protection/>
    </xf>
    <xf numFmtId="199" fontId="48" fillId="0" borderId="31" xfId="50" applyNumberFormat="1" applyFont="1" applyFill="1" applyBorder="1" applyAlignment="1" applyProtection="1">
      <alignment vertical="center"/>
      <protection/>
    </xf>
    <xf numFmtId="0" fontId="0" fillId="0" borderId="92" xfId="0" applyFont="1" applyFill="1" applyBorder="1" applyAlignment="1">
      <alignment horizontal="center" vertical="center" textRotation="255"/>
    </xf>
    <xf numFmtId="0" fontId="0" fillId="0" borderId="93"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81" xfId="0" applyFont="1" applyFill="1" applyBorder="1" applyAlignment="1">
      <alignment horizontal="center" vertical="center" textRotation="255"/>
    </xf>
    <xf numFmtId="0" fontId="0" fillId="0" borderId="40" xfId="0" applyFont="1" applyFill="1" applyBorder="1" applyAlignment="1">
      <alignment horizontal="center" vertical="center" textRotation="255"/>
    </xf>
    <xf numFmtId="0" fontId="5" fillId="0" borderId="24" xfId="0" applyFont="1" applyFill="1" applyBorder="1" applyAlignment="1">
      <alignment vertical="center"/>
    </xf>
    <xf numFmtId="0" fontId="5" fillId="0" borderId="36" xfId="0" applyFont="1" applyFill="1" applyBorder="1" applyAlignment="1">
      <alignment vertical="center"/>
    </xf>
    <xf numFmtId="0" fontId="5" fillId="0" borderId="18" xfId="0" applyFont="1" applyFill="1" applyBorder="1" applyAlignment="1">
      <alignment vertical="center"/>
    </xf>
    <xf numFmtId="197" fontId="48" fillId="27" borderId="29" xfId="50" applyNumberFormat="1" applyFont="1" applyFill="1" applyBorder="1" applyAlignment="1" applyProtection="1">
      <alignment vertical="center"/>
      <protection locked="0"/>
    </xf>
    <xf numFmtId="197" fontId="48" fillId="27" borderId="30" xfId="50" applyNumberFormat="1" applyFont="1" applyFill="1" applyBorder="1" applyAlignment="1" applyProtection="1">
      <alignment vertical="center"/>
      <protection locked="0"/>
    </xf>
    <xf numFmtId="186" fontId="48" fillId="27" borderId="24" xfId="50" applyNumberFormat="1" applyFont="1" applyFill="1" applyBorder="1" applyAlignment="1" applyProtection="1">
      <alignment vertical="center"/>
      <protection locked="0"/>
    </xf>
    <xf numFmtId="186" fontId="48" fillId="27" borderId="36" xfId="50" applyNumberFormat="1" applyFont="1" applyFill="1" applyBorder="1" applyAlignment="1" applyProtection="1">
      <alignment vertical="center"/>
      <protection locked="0"/>
    </xf>
    <xf numFmtId="199" fontId="48" fillId="0" borderId="24" xfId="50" applyNumberFormat="1" applyFont="1" applyFill="1" applyBorder="1" applyAlignment="1" applyProtection="1">
      <alignment vertical="center"/>
      <protection/>
    </xf>
    <xf numFmtId="199" fontId="48" fillId="0" borderId="36" xfId="50" applyNumberFormat="1" applyFont="1" applyFill="1" applyBorder="1" applyAlignment="1" applyProtection="1">
      <alignment vertical="center"/>
      <protection/>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186" fontId="48" fillId="27" borderId="38" xfId="50" applyNumberFormat="1" applyFont="1" applyFill="1" applyBorder="1" applyAlignment="1" applyProtection="1">
      <alignment vertical="center"/>
      <protection locked="0"/>
    </xf>
    <xf numFmtId="186" fontId="48" fillId="27" borderId="31" xfId="50" applyNumberFormat="1" applyFont="1" applyFill="1" applyBorder="1" applyAlignment="1" applyProtection="1">
      <alignment vertical="center"/>
      <protection locked="0"/>
    </xf>
    <xf numFmtId="198" fontId="48" fillId="0" borderId="29" xfId="50" applyNumberFormat="1" applyFont="1" applyFill="1" applyBorder="1" applyAlignment="1" applyProtection="1">
      <alignment vertical="center"/>
      <protection locked="0"/>
    </xf>
    <xf numFmtId="198" fontId="48" fillId="0" borderId="30" xfId="50" applyNumberFormat="1" applyFont="1" applyFill="1" applyBorder="1" applyAlignment="1" applyProtection="1">
      <alignment vertical="center"/>
      <protection locked="0"/>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4" fillId="0" borderId="27" xfId="0" applyFont="1" applyFill="1" applyBorder="1" applyAlignment="1">
      <alignment vertical="center"/>
    </xf>
    <xf numFmtId="0" fontId="4" fillId="0" borderId="13" xfId="0" applyFont="1" applyFill="1" applyBorder="1" applyAlignment="1">
      <alignment vertical="center"/>
    </xf>
    <xf numFmtId="0" fontId="4" fillId="0" borderId="19" xfId="0" applyFont="1" applyFill="1" applyBorder="1" applyAlignment="1">
      <alignment vertical="center"/>
    </xf>
    <xf numFmtId="196" fontId="48" fillId="0" borderId="27" xfId="50" applyNumberFormat="1" applyFont="1" applyFill="1" applyBorder="1" applyAlignment="1" applyProtection="1">
      <alignment horizontal="center" vertical="center"/>
      <protection/>
    </xf>
    <xf numFmtId="196" fontId="48" fillId="0" borderId="13" xfId="50" applyNumberFormat="1" applyFont="1" applyFill="1" applyBorder="1" applyAlignment="1" applyProtection="1">
      <alignment horizontal="center" vertical="center"/>
      <protection/>
    </xf>
    <xf numFmtId="196" fontId="48" fillId="0" borderId="19" xfId="50" applyNumberFormat="1"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198" fontId="48" fillId="0" borderId="42" xfId="50" applyNumberFormat="1" applyFont="1" applyFill="1" applyBorder="1" applyAlignment="1" applyProtection="1">
      <alignment vertical="center"/>
      <protection locked="0"/>
    </xf>
    <xf numFmtId="198" fontId="48" fillId="0" borderId="51" xfId="50" applyNumberFormat="1" applyFont="1" applyFill="1" applyBorder="1" applyAlignment="1" applyProtection="1">
      <alignment vertical="center"/>
      <protection locked="0"/>
    </xf>
    <xf numFmtId="0" fontId="7" fillId="0" borderId="58"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9" xfId="0" applyFont="1" applyFill="1" applyBorder="1" applyAlignment="1">
      <alignment horizontal="center" vertical="center"/>
    </xf>
    <xf numFmtId="0" fontId="5" fillId="0" borderId="94" xfId="0" applyFont="1" applyFill="1" applyBorder="1" applyAlignment="1">
      <alignment horizontal="center" vertical="center" textRotation="255"/>
    </xf>
    <xf numFmtId="0" fontId="5" fillId="0" borderId="95" xfId="0" applyFont="1" applyFill="1" applyBorder="1" applyAlignment="1">
      <alignment horizontal="center" vertical="center" textRotation="255"/>
    </xf>
    <xf numFmtId="0" fontId="0" fillId="0" borderId="95" xfId="0" applyBorder="1" applyAlignment="1">
      <alignment/>
    </xf>
    <xf numFmtId="0" fontId="0" fillId="0" borderId="96" xfId="0" applyBorder="1" applyAlignment="1">
      <alignment/>
    </xf>
    <xf numFmtId="199" fontId="48" fillId="0" borderId="22" xfId="50" applyNumberFormat="1" applyFont="1" applyFill="1" applyBorder="1" applyAlignment="1" applyProtection="1">
      <alignment vertical="center"/>
      <protection/>
    </xf>
    <xf numFmtId="199" fontId="48" fillId="0" borderId="33" xfId="50" applyNumberFormat="1" applyFont="1" applyFill="1" applyBorder="1" applyAlignment="1" applyProtection="1">
      <alignment vertical="center"/>
      <protection/>
    </xf>
    <xf numFmtId="0" fontId="5" fillId="0" borderId="27"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197" fontId="48" fillId="0" borderId="27" xfId="50" applyNumberFormat="1" applyFont="1" applyFill="1" applyBorder="1" applyAlignment="1" applyProtection="1">
      <alignment vertical="center"/>
      <protection/>
    </xf>
    <xf numFmtId="197" fontId="48" fillId="0" borderId="13" xfId="50" applyNumberFormat="1" applyFont="1" applyFill="1" applyBorder="1" applyAlignment="1" applyProtection="1">
      <alignment vertical="center"/>
      <protection/>
    </xf>
    <xf numFmtId="186" fontId="48" fillId="0" borderId="27" xfId="50" applyNumberFormat="1" applyFont="1" applyFill="1" applyBorder="1" applyAlignment="1" applyProtection="1">
      <alignment vertical="center"/>
      <protection/>
    </xf>
    <xf numFmtId="186" fontId="48" fillId="0" borderId="13" xfId="50" applyNumberFormat="1" applyFont="1" applyFill="1" applyBorder="1" applyAlignment="1" applyProtection="1">
      <alignment vertical="center"/>
      <protection/>
    </xf>
    <xf numFmtId="199" fontId="48" fillId="0" borderId="27" xfId="50" applyNumberFormat="1" applyFont="1" applyFill="1" applyBorder="1" applyAlignment="1" applyProtection="1">
      <alignment vertical="center"/>
      <protection/>
    </xf>
    <xf numFmtId="199" fontId="48" fillId="0" borderId="13" xfId="50" applyNumberFormat="1" applyFont="1" applyFill="1" applyBorder="1" applyAlignment="1" applyProtection="1">
      <alignment vertical="center"/>
      <protection/>
    </xf>
    <xf numFmtId="0" fontId="4" fillId="0" borderId="27" xfId="0" applyFont="1" applyFill="1" applyBorder="1" applyAlignment="1">
      <alignment horizontal="center" vertical="center" wrapText="1"/>
    </xf>
    <xf numFmtId="0" fontId="4" fillId="0" borderId="19" xfId="0" applyFont="1" applyFill="1" applyBorder="1" applyAlignment="1">
      <alignment horizontal="center" vertical="center" wrapText="1"/>
    </xf>
    <xf numFmtId="198" fontId="48" fillId="0" borderId="27" xfId="50" applyNumberFormat="1" applyFont="1" applyFill="1" applyBorder="1" applyAlignment="1" applyProtection="1">
      <alignment vertical="center"/>
      <protection/>
    </xf>
    <xf numFmtId="198" fontId="48" fillId="0" borderId="13" xfId="50" applyNumberFormat="1" applyFont="1" applyFill="1" applyBorder="1" applyAlignment="1" applyProtection="1">
      <alignment vertical="center"/>
      <protection/>
    </xf>
    <xf numFmtId="0" fontId="4" fillId="0" borderId="42" xfId="0" applyFont="1" applyFill="1" applyBorder="1" applyAlignment="1">
      <alignment vertical="center"/>
    </xf>
    <xf numFmtId="0" fontId="4" fillId="0" borderId="51" xfId="0" applyFont="1" applyFill="1" applyBorder="1" applyAlignment="1">
      <alignment vertical="center"/>
    </xf>
    <xf numFmtId="0" fontId="4" fillId="0" borderId="32" xfId="0" applyFont="1" applyFill="1" applyBorder="1" applyAlignment="1">
      <alignment vertical="center"/>
    </xf>
    <xf numFmtId="197" fontId="48" fillId="27" borderId="42" xfId="50" applyNumberFormat="1" applyFont="1" applyFill="1" applyBorder="1" applyAlignment="1" applyProtection="1">
      <alignment vertical="center"/>
      <protection locked="0"/>
    </xf>
    <xf numFmtId="197" fontId="48" fillId="27" borderId="51" xfId="50" applyNumberFormat="1" applyFont="1" applyFill="1" applyBorder="1" applyAlignment="1" applyProtection="1">
      <alignment vertical="center"/>
      <protection locked="0"/>
    </xf>
    <xf numFmtId="186" fontId="48" fillId="27" borderId="42" xfId="50" applyNumberFormat="1" applyFont="1" applyFill="1" applyBorder="1" applyAlignment="1" applyProtection="1">
      <alignment vertical="center"/>
      <protection locked="0"/>
    </xf>
    <xf numFmtId="186" fontId="48" fillId="27" borderId="51" xfId="50" applyNumberFormat="1" applyFont="1" applyFill="1" applyBorder="1" applyAlignment="1" applyProtection="1">
      <alignment vertical="center"/>
      <protection locked="0"/>
    </xf>
    <xf numFmtId="199" fontId="48" fillId="0" borderId="42" xfId="50" applyNumberFormat="1" applyFont="1" applyFill="1" applyBorder="1" applyAlignment="1" applyProtection="1">
      <alignment vertical="center"/>
      <protection locked="0"/>
    </xf>
    <xf numFmtId="199" fontId="48" fillId="0" borderId="51" xfId="50" applyNumberFormat="1" applyFont="1" applyFill="1" applyBorder="1" applyAlignment="1" applyProtection="1">
      <alignment vertical="center"/>
      <protection locked="0"/>
    </xf>
    <xf numFmtId="0" fontId="4" fillId="0" borderId="4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7" fillId="0" borderId="51" xfId="0" applyFont="1" applyFill="1" applyBorder="1" applyAlignment="1">
      <alignment horizontal="center" vertical="center"/>
    </xf>
    <xf numFmtId="0" fontId="7" fillId="0" borderId="32" xfId="0" applyFont="1" applyFill="1" applyBorder="1" applyAlignment="1">
      <alignment horizontal="center" vertical="center"/>
    </xf>
    <xf numFmtId="0" fontId="4" fillId="0" borderId="38" xfId="0" applyFont="1" applyFill="1" applyBorder="1" applyAlignment="1">
      <alignment vertical="center"/>
    </xf>
    <xf numFmtId="0" fontId="4" fillId="0" borderId="31" xfId="0" applyFont="1" applyFill="1" applyBorder="1" applyAlignment="1">
      <alignment vertical="center"/>
    </xf>
    <xf numFmtId="0" fontId="4" fillId="0" borderId="16" xfId="0" applyFont="1" applyFill="1" applyBorder="1" applyAlignment="1">
      <alignment vertical="center"/>
    </xf>
    <xf numFmtId="199" fontId="48" fillId="0" borderId="38" xfId="50" applyNumberFormat="1" applyFont="1" applyFill="1" applyBorder="1" applyAlignment="1" applyProtection="1">
      <alignment vertical="center"/>
      <protection locked="0"/>
    </xf>
    <xf numFmtId="199" fontId="48" fillId="0" borderId="31" xfId="50" applyNumberFormat="1" applyFont="1" applyFill="1" applyBorder="1" applyAlignment="1" applyProtection="1">
      <alignment vertical="center"/>
      <protection locked="0"/>
    </xf>
    <xf numFmtId="199" fontId="48" fillId="0" borderId="23" xfId="50" applyNumberFormat="1" applyFont="1" applyFill="1" applyBorder="1" applyAlignment="1" applyProtection="1">
      <alignment vertical="center"/>
      <protection locked="0"/>
    </xf>
    <xf numFmtId="199" fontId="48" fillId="0" borderId="34" xfId="50" applyNumberFormat="1" applyFont="1" applyFill="1" applyBorder="1" applyAlignment="1" applyProtection="1">
      <alignment vertical="center"/>
      <protection locked="0"/>
    </xf>
    <xf numFmtId="0" fontId="5" fillId="0" borderId="25"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0" fillId="0" borderId="97" xfId="0" applyFont="1" applyFill="1" applyBorder="1" applyAlignment="1">
      <alignment horizontal="center" vertical="center" textRotation="255"/>
    </xf>
    <xf numFmtId="0" fontId="0" fillId="0" borderId="95" xfId="0" applyFont="1" applyFill="1" applyBorder="1" applyAlignment="1">
      <alignment horizontal="center" vertical="center" textRotation="255"/>
    </xf>
    <xf numFmtId="0" fontId="0" fillId="0" borderId="98" xfId="0" applyFont="1" applyFill="1" applyBorder="1" applyAlignment="1">
      <alignment horizontal="center" vertical="center" textRotation="255"/>
    </xf>
    <xf numFmtId="0" fontId="5" fillId="0" borderId="97" xfId="0" applyFont="1" applyFill="1" applyBorder="1" applyAlignment="1">
      <alignment vertical="center" textRotation="255"/>
    </xf>
    <xf numFmtId="0" fontId="5" fillId="0" borderId="95" xfId="0" applyFont="1" applyFill="1" applyBorder="1" applyAlignment="1">
      <alignment vertical="center" textRotation="255"/>
    </xf>
    <xf numFmtId="0" fontId="5" fillId="0" borderId="96" xfId="0" applyFont="1" applyFill="1" applyBorder="1" applyAlignment="1">
      <alignment vertical="center" textRotation="255"/>
    </xf>
    <xf numFmtId="0" fontId="4" fillId="0" borderId="24" xfId="0" applyFont="1" applyFill="1" applyBorder="1" applyAlignment="1">
      <alignment vertical="center"/>
    </xf>
    <xf numFmtId="0" fontId="4" fillId="0" borderId="36" xfId="0" applyFont="1" applyFill="1" applyBorder="1" applyAlignment="1">
      <alignment vertical="center"/>
    </xf>
    <xf numFmtId="0" fontId="4" fillId="0" borderId="18" xfId="0" applyFont="1" applyFill="1" applyBorder="1" applyAlignment="1">
      <alignment vertical="center"/>
    </xf>
    <xf numFmtId="197" fontId="48" fillId="27" borderId="24" xfId="50" applyNumberFormat="1" applyFont="1" applyFill="1" applyBorder="1" applyAlignment="1" applyProtection="1">
      <alignment vertical="center"/>
      <protection locked="0"/>
    </xf>
    <xf numFmtId="197" fontId="48" fillId="27" borderId="36" xfId="50" applyNumberFormat="1" applyFont="1" applyFill="1" applyBorder="1" applyAlignment="1" applyProtection="1">
      <alignment vertical="center"/>
      <protection locked="0"/>
    </xf>
    <xf numFmtId="199" fontId="48" fillId="0" borderId="24" xfId="50" applyNumberFormat="1" applyFont="1" applyFill="1" applyBorder="1" applyAlignment="1" applyProtection="1">
      <alignment vertical="center"/>
      <protection locked="0"/>
    </xf>
    <xf numFmtId="199" fontId="48" fillId="0" borderId="36" xfId="50" applyNumberFormat="1" applyFont="1" applyFill="1" applyBorder="1" applyAlignment="1" applyProtection="1">
      <alignment vertical="center"/>
      <protection locked="0"/>
    </xf>
    <xf numFmtId="181" fontId="57" fillId="27" borderId="0" xfId="0" applyNumberFormat="1" applyFont="1" applyFill="1" applyBorder="1" applyAlignment="1" applyProtection="1">
      <alignment horizontal="center" vertical="center"/>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182" fontId="39" fillId="0" borderId="23" xfId="50" applyNumberFormat="1" applyFont="1" applyFill="1" applyBorder="1" applyAlignment="1" applyProtection="1">
      <alignment vertical="center"/>
      <protection locked="0"/>
    </xf>
    <xf numFmtId="182" fontId="39" fillId="0" borderId="34" xfId="50" applyNumberFormat="1" applyFont="1" applyFill="1" applyBorder="1" applyAlignment="1" applyProtection="1">
      <alignment vertical="center"/>
      <protection locked="0"/>
    </xf>
    <xf numFmtId="186" fontId="39" fillId="27" borderId="23" xfId="50" applyNumberFormat="1" applyFont="1" applyFill="1" applyBorder="1" applyAlignment="1" applyProtection="1">
      <alignment vertical="center"/>
      <protection locked="0"/>
    </xf>
    <xf numFmtId="186" fontId="39" fillId="27" borderId="34" xfId="50" applyNumberFormat="1" applyFont="1" applyFill="1" applyBorder="1" applyAlignment="1" applyProtection="1">
      <alignment vertical="center"/>
      <protection locked="0"/>
    </xf>
    <xf numFmtId="0" fontId="4" fillId="0" borderId="34" xfId="0" applyFont="1" applyBorder="1" applyAlignment="1">
      <alignment horizontal="center" vertical="center"/>
    </xf>
    <xf numFmtId="0" fontId="4" fillId="0" borderId="11" xfId="0" applyFont="1" applyBorder="1" applyAlignment="1">
      <alignment horizontal="center" vertical="center"/>
    </xf>
    <xf numFmtId="192" fontId="56" fillId="0" borderId="86" xfId="0" applyNumberFormat="1" applyFont="1" applyFill="1" applyBorder="1" applyAlignment="1">
      <alignment horizontal="center" vertical="center" wrapText="1"/>
    </xf>
    <xf numFmtId="192" fontId="0" fillId="0" borderId="87" xfId="0" applyNumberFormat="1" applyBorder="1" applyAlignment="1">
      <alignment horizontal="center" vertical="center" wrapText="1"/>
    </xf>
    <xf numFmtId="192" fontId="0" fillId="0" borderId="88" xfId="0" applyNumberFormat="1" applyBorder="1" applyAlignment="1">
      <alignment horizontal="center" vertical="center" wrapText="1"/>
    </xf>
    <xf numFmtId="192" fontId="0" fillId="0" borderId="42" xfId="0" applyNumberFormat="1" applyBorder="1" applyAlignment="1">
      <alignment horizontal="center" vertical="center" wrapText="1"/>
    </xf>
    <xf numFmtId="192" fontId="0" fillId="0" borderId="51" xfId="0" applyNumberFormat="1" applyBorder="1" applyAlignment="1">
      <alignment horizontal="center" vertical="center" wrapText="1"/>
    </xf>
    <xf numFmtId="192" fontId="0" fillId="0" borderId="32" xfId="0" applyNumberFormat="1" applyBorder="1" applyAlignment="1">
      <alignment horizontal="center" vertical="center" wrapText="1"/>
    </xf>
    <xf numFmtId="0" fontId="5" fillId="0" borderId="8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81" xfId="65" applyFont="1" applyFill="1" applyBorder="1" applyAlignment="1">
      <alignment horizontal="center" vertical="center"/>
      <protection/>
    </xf>
    <xf numFmtId="0" fontId="5" fillId="0" borderId="35" xfId="65" applyFont="1" applyFill="1" applyBorder="1" applyAlignment="1">
      <alignment horizontal="center" vertical="center"/>
      <protection/>
    </xf>
    <xf numFmtId="0" fontId="5" fillId="0" borderId="40" xfId="65" applyFont="1" applyFill="1" applyBorder="1" applyAlignment="1">
      <alignment horizontal="center" vertical="center"/>
      <protection/>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40" xfId="0" applyFont="1" applyFill="1" applyBorder="1" applyAlignment="1">
      <alignment horizontal="center" vertical="center"/>
    </xf>
    <xf numFmtId="182" fontId="39" fillId="0" borderId="39" xfId="50" applyNumberFormat="1" applyFont="1" applyFill="1" applyBorder="1" applyAlignment="1" applyProtection="1">
      <alignment vertical="center"/>
      <protection locked="0"/>
    </xf>
    <xf numFmtId="182" fontId="39" fillId="0" borderId="99" xfId="50" applyNumberFormat="1" applyFont="1" applyFill="1" applyBorder="1" applyAlignment="1" applyProtection="1">
      <alignment vertical="center"/>
      <protection locked="0"/>
    </xf>
    <xf numFmtId="186" fontId="39" fillId="27" borderId="39" xfId="50" applyNumberFormat="1" applyFont="1" applyFill="1" applyBorder="1" applyAlignment="1" applyProtection="1">
      <alignment vertical="center"/>
      <protection locked="0"/>
    </xf>
    <xf numFmtId="186" fontId="39" fillId="27" borderId="99" xfId="50" applyNumberFormat="1" applyFont="1" applyFill="1" applyBorder="1" applyAlignment="1" applyProtection="1">
      <alignment vertical="center"/>
      <protection locked="0"/>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99" xfId="0" applyFont="1" applyFill="1" applyBorder="1" applyAlignment="1">
      <alignment vertical="center"/>
    </xf>
    <xf numFmtId="0" fontId="5" fillId="0" borderId="100" xfId="0" applyFont="1" applyFill="1" applyBorder="1" applyAlignment="1">
      <alignment vertical="center"/>
    </xf>
    <xf numFmtId="182" fontId="39" fillId="0" borderId="38" xfId="50" applyNumberFormat="1" applyFont="1" applyFill="1" applyBorder="1" applyAlignment="1" applyProtection="1">
      <alignment vertical="center"/>
      <protection locked="0"/>
    </xf>
    <xf numFmtId="182" fontId="39" fillId="0" borderId="31" xfId="50" applyNumberFormat="1" applyFont="1" applyFill="1" applyBorder="1" applyAlignment="1" applyProtection="1">
      <alignment vertical="center"/>
      <protection locked="0"/>
    </xf>
    <xf numFmtId="186" fontId="39" fillId="27" borderId="38" xfId="50" applyNumberFormat="1" applyFont="1" applyFill="1" applyBorder="1" applyAlignment="1" applyProtection="1">
      <alignment vertical="center"/>
      <protection locked="0"/>
    </xf>
    <xf numFmtId="186" fontId="39" fillId="27" borderId="31" xfId="50" applyNumberFormat="1" applyFont="1" applyFill="1" applyBorder="1" applyAlignment="1" applyProtection="1">
      <alignment vertical="center"/>
      <protection locked="0"/>
    </xf>
    <xf numFmtId="0" fontId="4" fillId="0" borderId="31" xfId="0" applyFont="1" applyFill="1" applyBorder="1" applyAlignment="1">
      <alignment horizontal="center" vertical="center"/>
    </xf>
    <xf numFmtId="0" fontId="4" fillId="0" borderId="16" xfId="0" applyFont="1" applyFill="1" applyBorder="1" applyAlignment="1">
      <alignment horizontal="center" vertical="center"/>
    </xf>
    <xf numFmtId="182" fontId="39" fillId="0" borderId="29" xfId="50" applyNumberFormat="1" applyFont="1" applyFill="1" applyBorder="1" applyAlignment="1" applyProtection="1">
      <alignment vertical="center"/>
      <protection locked="0"/>
    </xf>
    <xf numFmtId="182" fontId="39" fillId="0" borderId="30" xfId="50" applyNumberFormat="1" applyFont="1" applyFill="1" applyBorder="1" applyAlignment="1" applyProtection="1">
      <alignment vertical="center"/>
      <protection locked="0"/>
    </xf>
    <xf numFmtId="0" fontId="5" fillId="0" borderId="34" xfId="0" applyFont="1" applyFill="1" applyBorder="1" applyAlignment="1">
      <alignment vertical="center" wrapText="1"/>
    </xf>
    <xf numFmtId="0" fontId="5" fillId="0" borderId="11" xfId="0" applyFont="1" applyFill="1" applyBorder="1" applyAlignment="1">
      <alignment vertical="center" wrapText="1"/>
    </xf>
    <xf numFmtId="0" fontId="0" fillId="0" borderId="92" xfId="0" applyFont="1" applyFill="1" applyBorder="1" applyAlignment="1">
      <alignment horizontal="center" vertical="center" textRotation="255"/>
    </xf>
    <xf numFmtId="0" fontId="0" fillId="0" borderId="42"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182" fontId="39" fillId="0" borderId="24" xfId="50" applyNumberFormat="1" applyFont="1" applyFill="1" applyBorder="1" applyAlignment="1" applyProtection="1">
      <alignment vertical="center"/>
      <protection locked="0"/>
    </xf>
    <xf numFmtId="182" fontId="39" fillId="0" borderId="36" xfId="50" applyNumberFormat="1" applyFont="1" applyFill="1" applyBorder="1" applyAlignment="1" applyProtection="1">
      <alignment vertical="center"/>
      <protection locked="0"/>
    </xf>
    <xf numFmtId="186" fontId="39" fillId="27" borderId="29" xfId="50" applyNumberFormat="1" applyFont="1" applyFill="1" applyBorder="1" applyAlignment="1" applyProtection="1">
      <alignment vertical="center"/>
      <protection locked="0"/>
    </xf>
    <xf numFmtId="186" fontId="39" fillId="27" borderId="30" xfId="50" applyNumberFormat="1" applyFont="1" applyFill="1" applyBorder="1" applyAlignment="1" applyProtection="1">
      <alignment vertical="center"/>
      <protection locked="0"/>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94" xfId="0" applyFont="1" applyFill="1" applyBorder="1" applyAlignment="1">
      <alignment vertical="center" textRotation="255"/>
    </xf>
    <xf numFmtId="0" fontId="5" fillId="0" borderId="33" xfId="0" applyFont="1" applyFill="1" applyBorder="1" applyAlignment="1">
      <alignment vertical="center" wrapText="1"/>
    </xf>
    <xf numFmtId="0" fontId="5" fillId="0" borderId="17" xfId="0" applyFont="1" applyFill="1" applyBorder="1" applyAlignment="1">
      <alignment vertical="center" wrapText="1"/>
    </xf>
    <xf numFmtId="182" fontId="39" fillId="0" borderId="22" xfId="50" applyNumberFormat="1" applyFont="1" applyFill="1" applyBorder="1" applyAlignment="1" applyProtection="1">
      <alignment vertical="center"/>
      <protection locked="0"/>
    </xf>
    <xf numFmtId="182" fontId="39" fillId="0" borderId="33" xfId="50" applyNumberFormat="1" applyFont="1" applyFill="1" applyBorder="1" applyAlignment="1" applyProtection="1">
      <alignment vertical="center"/>
      <protection locked="0"/>
    </xf>
    <xf numFmtId="0" fontId="4" fillId="0" borderId="3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16" xfId="0" applyFont="1" applyFill="1" applyBorder="1" applyAlignment="1">
      <alignment vertical="center" wrapText="1"/>
    </xf>
    <xf numFmtId="0" fontId="5" fillId="0" borderId="42"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32" xfId="0" applyFont="1" applyFill="1" applyBorder="1" applyAlignment="1">
      <alignment horizontal="center" vertical="center"/>
    </xf>
    <xf numFmtId="182" fontId="39" fillId="0" borderId="42" xfId="50" applyNumberFormat="1" applyFont="1" applyFill="1" applyBorder="1" applyAlignment="1" applyProtection="1">
      <alignment vertical="center"/>
      <protection locked="0"/>
    </xf>
    <xf numFmtId="182" fontId="39" fillId="0" borderId="51" xfId="50" applyNumberFormat="1" applyFont="1" applyFill="1" applyBorder="1" applyAlignment="1" applyProtection="1">
      <alignment vertical="center"/>
      <protection locked="0"/>
    </xf>
    <xf numFmtId="186" fontId="39" fillId="27" borderId="42" xfId="50" applyNumberFormat="1" applyFont="1" applyFill="1" applyBorder="1" applyAlignment="1" applyProtection="1">
      <alignment vertical="center"/>
      <protection locked="0"/>
    </xf>
    <xf numFmtId="186" fontId="39" fillId="27" borderId="51" xfId="50" applyNumberFormat="1" applyFont="1" applyFill="1" applyBorder="1" applyAlignment="1" applyProtection="1">
      <alignment vertical="center"/>
      <protection locked="0"/>
    </xf>
    <xf numFmtId="0" fontId="4" fillId="0" borderId="5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96" xfId="0" applyFont="1" applyFill="1" applyBorder="1" applyAlignment="1">
      <alignment horizontal="center" vertical="center" textRotation="255"/>
    </xf>
    <xf numFmtId="0" fontId="5" fillId="0" borderId="97" xfId="0" applyFont="1" applyFill="1" applyBorder="1" applyAlignment="1">
      <alignment horizontal="center" vertical="center" textRotation="255"/>
    </xf>
    <xf numFmtId="0" fontId="5" fillId="0" borderId="36" xfId="0" applyFont="1" applyFill="1" applyBorder="1" applyAlignment="1">
      <alignment vertical="center" wrapText="1"/>
    </xf>
    <xf numFmtId="0" fontId="5" fillId="0" borderId="18" xfId="0" applyFont="1" applyFill="1" applyBorder="1" applyAlignment="1">
      <alignment vertical="center" wrapText="1"/>
    </xf>
    <xf numFmtId="186" fontId="39" fillId="27" borderId="24" xfId="50" applyNumberFormat="1" applyFont="1" applyFill="1" applyBorder="1" applyAlignment="1" applyProtection="1">
      <alignment vertical="center"/>
      <protection locked="0"/>
    </xf>
    <xf numFmtId="186" fontId="39" fillId="27" borderId="36" xfId="50" applyNumberFormat="1" applyFont="1" applyFill="1" applyBorder="1" applyAlignment="1" applyProtection="1">
      <alignment vertical="center"/>
      <protection locked="0"/>
    </xf>
    <xf numFmtId="0" fontId="0" fillId="0" borderId="0" xfId="0" applyFill="1" applyAlignment="1">
      <alignment horizontal="right" vertical="center"/>
    </xf>
    <xf numFmtId="0" fontId="0" fillId="0" borderId="0" xfId="0" applyFont="1" applyFill="1" applyAlignment="1">
      <alignment horizontal="right" vertical="center"/>
    </xf>
    <xf numFmtId="0" fontId="5" fillId="0" borderId="2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181" fontId="57" fillId="27" borderId="0" xfId="0" applyNumberFormat="1" applyFont="1" applyFill="1" applyAlignment="1">
      <alignment horizontal="center" vertical="center"/>
    </xf>
    <xf numFmtId="0" fontId="57" fillId="27" borderId="0" xfId="0" applyFont="1" applyFill="1" applyAlignment="1">
      <alignment horizontal="center" vertical="center"/>
    </xf>
    <xf numFmtId="0" fontId="5" fillId="33" borderId="41" xfId="0" applyFont="1" applyFill="1" applyBorder="1" applyAlignment="1">
      <alignment horizontal="center" vertical="center" wrapText="1"/>
    </xf>
    <xf numFmtId="0" fontId="5" fillId="33" borderId="41" xfId="0" applyFont="1" applyFill="1" applyBorder="1" applyAlignment="1">
      <alignment horizontal="center" vertical="center"/>
    </xf>
    <xf numFmtId="0" fontId="4" fillId="33" borderId="41" xfId="0" applyFont="1" applyFill="1" applyBorder="1" applyAlignment="1">
      <alignment horizontal="center" vertical="center" wrapText="1"/>
    </xf>
    <xf numFmtId="200" fontId="39" fillId="0" borderId="41" xfId="0" applyNumberFormat="1" applyFont="1" applyBorder="1" applyAlignment="1">
      <alignment horizontal="right" vertical="center"/>
    </xf>
    <xf numFmtId="200" fontId="39" fillId="0" borderId="27" xfId="0" applyNumberFormat="1" applyFont="1" applyBorder="1" applyAlignment="1">
      <alignment horizontal="right" vertical="center"/>
    </xf>
    <xf numFmtId="186" fontId="39" fillId="27" borderId="41" xfId="50" applyNumberFormat="1" applyFont="1" applyFill="1" applyBorder="1" applyAlignment="1" applyProtection="1">
      <alignment vertical="center"/>
      <protection locked="0"/>
    </xf>
    <xf numFmtId="186" fontId="39" fillId="27" borderId="27" xfId="50" applyNumberFormat="1" applyFont="1" applyFill="1" applyBorder="1" applyAlignment="1" applyProtection="1">
      <alignment vertical="center"/>
      <protection locked="0"/>
    </xf>
    <xf numFmtId="0" fontId="4" fillId="0" borderId="19" xfId="0" applyFont="1" applyBorder="1" applyAlignment="1">
      <alignment horizontal="center" vertical="center"/>
    </xf>
    <xf numFmtId="0" fontId="4" fillId="0" borderId="41" xfId="0" applyFont="1" applyBorder="1" applyAlignment="1">
      <alignment horizontal="center" vertical="center"/>
    </xf>
    <xf numFmtId="194" fontId="39" fillId="0" borderId="41" xfId="0" applyNumberFormat="1" applyFont="1" applyBorder="1" applyAlignment="1">
      <alignment horizontal="right" vertical="center"/>
    </xf>
    <xf numFmtId="194" fontId="39" fillId="0" borderId="27" xfId="0" applyNumberFormat="1" applyFont="1" applyBorder="1" applyAlignment="1">
      <alignment horizontal="right" vertical="center"/>
    </xf>
    <xf numFmtId="0" fontId="0" fillId="0" borderId="34" xfId="0" applyFont="1" applyBorder="1" applyAlignment="1">
      <alignment horizontal="left" vertical="center"/>
    </xf>
    <xf numFmtId="0" fontId="0" fillId="0" borderId="11" xfId="0" applyFont="1" applyBorder="1" applyAlignment="1">
      <alignment horizontal="left" vertical="center"/>
    </xf>
    <xf numFmtId="0" fontId="0" fillId="0" borderId="34" xfId="0" applyFont="1" applyBorder="1" applyAlignment="1">
      <alignment horizontal="left" vertical="center"/>
    </xf>
    <xf numFmtId="192" fontId="29" fillId="0" borderId="94" xfId="0" applyNumberFormat="1" applyFont="1" applyBorder="1" applyAlignment="1">
      <alignment horizontal="center" vertical="center" wrapText="1"/>
    </xf>
    <xf numFmtId="192" fontId="29" fillId="0" borderId="96" xfId="0" applyNumberFormat="1" applyFont="1" applyBorder="1" applyAlignment="1">
      <alignment horizontal="center" vertical="center" wrapText="1"/>
    </xf>
    <xf numFmtId="0" fontId="53" fillId="0" borderId="0" xfId="0" applyFont="1" applyAlignment="1">
      <alignment horizontal="left" vertical="center"/>
    </xf>
    <xf numFmtId="0" fontId="0" fillId="0" borderId="27"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left" vertical="center"/>
    </xf>
    <xf numFmtId="0" fontId="0" fillId="0" borderId="17" xfId="0" applyFont="1" applyBorder="1" applyAlignment="1">
      <alignment horizontal="left" vertical="center"/>
    </xf>
    <xf numFmtId="0" fontId="6"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0" xfId="0" applyFont="1" applyFill="1" applyBorder="1" applyAlignment="1">
      <alignment horizontal="center" vertical="center"/>
    </xf>
    <xf numFmtId="0" fontId="6" fillId="0" borderId="101" xfId="0" applyFont="1" applyFill="1" applyBorder="1" applyAlignment="1">
      <alignment horizontal="left" vertical="center"/>
    </xf>
    <xf numFmtId="0" fontId="6" fillId="0" borderId="58" xfId="0" applyFont="1" applyFill="1" applyBorder="1" applyAlignment="1">
      <alignment horizontal="left" vertical="center"/>
    </xf>
    <xf numFmtId="0" fontId="6" fillId="0" borderId="57" xfId="0" applyFont="1" applyFill="1" applyBorder="1" applyAlignment="1">
      <alignment horizontal="left" vertical="center"/>
    </xf>
    <xf numFmtId="177" fontId="39" fillId="0" borderId="101" xfId="0" applyNumberFormat="1" applyFont="1" applyFill="1" applyBorder="1" applyAlignment="1" applyProtection="1">
      <alignment vertical="center"/>
      <protection/>
    </xf>
    <xf numFmtId="177" fontId="39" fillId="0" borderId="42" xfId="0" applyNumberFormat="1" applyFont="1" applyFill="1" applyBorder="1" applyAlignment="1" applyProtection="1">
      <alignment vertical="center"/>
      <protection/>
    </xf>
    <xf numFmtId="0" fontId="4" fillId="0" borderId="21" xfId="0" applyFont="1" applyFill="1" applyBorder="1" applyAlignment="1">
      <alignment horizontal="center" vertical="center" wrapText="1"/>
    </xf>
    <xf numFmtId="0" fontId="6" fillId="0" borderId="50" xfId="0" applyFont="1" applyFill="1" applyBorder="1" applyAlignment="1">
      <alignment horizontal="left" vertical="center"/>
    </xf>
    <xf numFmtId="0" fontId="39" fillId="27" borderId="22" xfId="0" applyFont="1" applyFill="1" applyBorder="1" applyAlignment="1" applyProtection="1">
      <alignment horizontal="right" vertical="center"/>
      <protection locked="0"/>
    </xf>
    <xf numFmtId="0" fontId="39" fillId="27" borderId="23" xfId="0" applyFont="1" applyFill="1" applyBorder="1" applyAlignment="1" applyProtection="1">
      <alignment horizontal="right" vertical="center"/>
      <protection locked="0"/>
    </xf>
    <xf numFmtId="0" fontId="39" fillId="27" borderId="38" xfId="0" applyFont="1" applyFill="1" applyBorder="1" applyAlignment="1" applyProtection="1">
      <alignment horizontal="right" vertical="center"/>
      <protection locked="0"/>
    </xf>
    <xf numFmtId="0" fontId="39" fillId="27" borderId="101" xfId="0" applyNumberFormat="1" applyFont="1" applyFill="1" applyBorder="1" applyAlignment="1" applyProtection="1">
      <alignment horizontal="right" vertical="center"/>
      <protection locked="0"/>
    </xf>
    <xf numFmtId="0" fontId="39" fillId="27" borderId="42" xfId="0" applyNumberFormat="1" applyFont="1" applyFill="1" applyBorder="1" applyAlignment="1" applyProtection="1">
      <alignment horizontal="right" vertical="center"/>
      <protection locked="0"/>
    </xf>
    <xf numFmtId="0" fontId="5" fillId="0" borderId="11" xfId="0" applyFont="1" applyFill="1" applyBorder="1" applyAlignment="1">
      <alignment horizontal="left" vertical="center"/>
    </xf>
    <xf numFmtId="0" fontId="5" fillId="0" borderId="16" xfId="0" applyFont="1" applyFill="1" applyBorder="1" applyAlignment="1">
      <alignment horizontal="left" vertical="center"/>
    </xf>
    <xf numFmtId="0" fontId="5" fillId="0" borderId="41" xfId="0" applyFont="1" applyFill="1" applyBorder="1" applyAlignment="1">
      <alignment horizontal="center" vertical="center"/>
    </xf>
    <xf numFmtId="0" fontId="4" fillId="0" borderId="21" xfId="0" applyFont="1" applyFill="1" applyBorder="1" applyAlignment="1">
      <alignment horizontal="center" vertical="center"/>
    </xf>
    <xf numFmtId="55" fontId="74" fillId="27" borderId="102" xfId="0" applyNumberFormat="1" applyFont="1" applyFill="1" applyBorder="1" applyAlignment="1" applyProtection="1">
      <alignment horizontal="left" vertical="center" wrapText="1"/>
      <protection locked="0"/>
    </xf>
    <xf numFmtId="0" fontId="74" fillId="27" borderId="96" xfId="0" applyNumberFormat="1" applyFont="1" applyFill="1" applyBorder="1" applyAlignment="1" applyProtection="1">
      <alignment horizontal="left" vertical="center" wrapText="1"/>
      <protection locked="0"/>
    </xf>
    <xf numFmtId="0" fontId="5" fillId="0" borderId="86"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0" xfId="0" applyFont="1" applyFill="1" applyBorder="1" applyAlignment="1">
      <alignment horizontal="center" vertical="center"/>
    </xf>
    <xf numFmtId="192" fontId="56" fillId="0" borderId="87" xfId="0" applyNumberFormat="1" applyFont="1" applyFill="1" applyBorder="1" applyAlignment="1">
      <alignment horizontal="center" vertical="center" wrapText="1"/>
    </xf>
    <xf numFmtId="192" fontId="56" fillId="0" borderId="88" xfId="0" applyNumberFormat="1" applyFont="1" applyFill="1" applyBorder="1" applyAlignment="1">
      <alignment horizontal="center" vertical="center" wrapText="1"/>
    </xf>
    <xf numFmtId="192" fontId="56" fillId="0" borderId="42" xfId="0" applyNumberFormat="1" applyFont="1" applyFill="1" applyBorder="1" applyAlignment="1">
      <alignment horizontal="center" vertical="center" wrapText="1"/>
    </xf>
    <xf numFmtId="192" fontId="56" fillId="0" borderId="51" xfId="0" applyNumberFormat="1" applyFont="1" applyFill="1" applyBorder="1" applyAlignment="1">
      <alignment horizontal="center" vertical="center" wrapText="1"/>
    </xf>
    <xf numFmtId="192" fontId="56" fillId="0" borderId="32" xfId="0" applyNumberFormat="1" applyFont="1" applyFill="1" applyBorder="1" applyAlignment="1">
      <alignment horizontal="center" vertical="center" wrapText="1"/>
    </xf>
    <xf numFmtId="177" fontId="39" fillId="0" borderId="101" xfId="0" applyNumberFormat="1" applyFont="1" applyFill="1" applyBorder="1" applyAlignment="1" applyProtection="1">
      <alignment horizontal="right" vertical="center"/>
      <protection locked="0"/>
    </xf>
    <xf numFmtId="177" fontId="39" fillId="0" borderId="42" xfId="0" applyNumberFormat="1" applyFont="1" applyFill="1" applyBorder="1" applyAlignment="1" applyProtection="1">
      <alignment horizontal="right" vertical="center"/>
      <protection locked="0"/>
    </xf>
    <xf numFmtId="0" fontId="5" fillId="0" borderId="23" xfId="0" applyFont="1" applyFill="1" applyBorder="1" applyAlignment="1">
      <alignment vertical="center" wrapText="1"/>
    </xf>
    <xf numFmtId="0" fontId="39" fillId="27" borderId="23" xfId="0" applyFont="1" applyFill="1" applyBorder="1" applyAlignment="1" applyProtection="1">
      <alignment vertical="center"/>
      <protection locked="0"/>
    </xf>
    <xf numFmtId="0" fontId="39" fillId="27" borderId="34" xfId="0" applyFont="1" applyFill="1" applyBorder="1" applyAlignment="1" applyProtection="1">
      <alignment vertical="center"/>
      <protection locked="0"/>
    </xf>
    <xf numFmtId="177" fontId="39" fillId="0" borderId="23" xfId="0" applyNumberFormat="1" applyFont="1" applyFill="1" applyBorder="1" applyAlignment="1">
      <alignment vertical="center"/>
    </xf>
    <xf numFmtId="177" fontId="39" fillId="0" borderId="34" xfId="0" applyNumberFormat="1" applyFont="1" applyFill="1" applyBorder="1" applyAlignment="1">
      <alignment vertical="center"/>
    </xf>
    <xf numFmtId="0" fontId="39" fillId="27" borderId="43" xfId="0" applyFont="1" applyFill="1" applyBorder="1" applyAlignment="1" applyProtection="1">
      <alignment vertical="center"/>
      <protection locked="0"/>
    </xf>
    <xf numFmtId="49" fontId="75" fillId="27" borderId="23" xfId="0" applyNumberFormat="1" applyFont="1" applyFill="1" applyBorder="1" applyAlignment="1" applyProtection="1">
      <alignment vertical="center" wrapText="1"/>
      <protection locked="0"/>
    </xf>
    <xf numFmtId="49" fontId="75" fillId="27" borderId="34" xfId="0" applyNumberFormat="1" applyFont="1" applyFill="1" applyBorder="1" applyAlignment="1" applyProtection="1">
      <alignment vertical="center" wrapText="1"/>
      <protection locked="0"/>
    </xf>
    <xf numFmtId="49" fontId="75" fillId="27" borderId="11" xfId="0" applyNumberFormat="1" applyFont="1" applyFill="1" applyBorder="1" applyAlignment="1" applyProtection="1">
      <alignment vertical="center" wrapText="1"/>
      <protection locked="0"/>
    </xf>
    <xf numFmtId="177" fontId="39" fillId="0" borderId="38" xfId="0" applyNumberFormat="1" applyFont="1" applyFill="1" applyBorder="1" applyAlignment="1">
      <alignment vertical="center"/>
    </xf>
    <xf numFmtId="177" fontId="39" fillId="0" borderId="31" xfId="0" applyNumberFormat="1" applyFont="1" applyFill="1" applyBorder="1" applyAlignment="1">
      <alignment vertical="center"/>
    </xf>
    <xf numFmtId="0" fontId="39" fillId="27" borderId="53" xfId="0" applyFont="1" applyFill="1" applyBorder="1" applyAlignment="1" applyProtection="1">
      <alignment vertical="center"/>
      <protection locked="0"/>
    </xf>
    <xf numFmtId="0" fontId="39" fillId="27" borderId="31" xfId="0" applyFont="1" applyFill="1" applyBorder="1" applyAlignment="1" applyProtection="1">
      <alignment vertical="center"/>
      <protection locked="0"/>
    </xf>
    <xf numFmtId="49" fontId="75" fillId="27" borderId="38" xfId="0" applyNumberFormat="1" applyFont="1" applyFill="1" applyBorder="1" applyAlignment="1" applyProtection="1">
      <alignment vertical="center" wrapText="1"/>
      <protection locked="0"/>
    </xf>
    <xf numFmtId="49" fontId="75" fillId="27" borderId="31" xfId="0" applyNumberFormat="1" applyFont="1" applyFill="1" applyBorder="1" applyAlignment="1" applyProtection="1">
      <alignment vertical="center" wrapText="1"/>
      <protection locked="0"/>
    </xf>
    <xf numFmtId="49" fontId="75" fillId="27" borderId="16" xfId="0" applyNumberFormat="1" applyFont="1" applyFill="1" applyBorder="1" applyAlignment="1" applyProtection="1">
      <alignment vertical="center" wrapText="1"/>
      <protection locked="0"/>
    </xf>
    <xf numFmtId="0" fontId="39" fillId="27" borderId="38" xfId="0" applyFont="1" applyFill="1" applyBorder="1" applyAlignment="1" applyProtection="1">
      <alignment vertical="center"/>
      <protection locked="0"/>
    </xf>
    <xf numFmtId="177" fontId="39" fillId="0" borderId="27" xfId="0" applyNumberFormat="1" applyFont="1" applyFill="1" applyBorder="1" applyAlignment="1">
      <alignment vertical="center"/>
    </xf>
    <xf numFmtId="177" fontId="39" fillId="0" borderId="13" xfId="0" applyNumberFormat="1" applyFont="1" applyFill="1" applyBorder="1" applyAlignment="1">
      <alignment vertical="center"/>
    </xf>
    <xf numFmtId="177" fontId="39" fillId="0" borderId="14" xfId="0" applyNumberFormat="1" applyFont="1" applyFill="1" applyBorder="1" applyAlignment="1">
      <alignment vertical="center"/>
    </xf>
    <xf numFmtId="49" fontId="58" fillId="0" borderId="27" xfId="0" applyNumberFormat="1" applyFont="1" applyFill="1" applyBorder="1" applyAlignment="1" applyProtection="1">
      <alignment horizontal="center" vertical="center" wrapText="1"/>
      <protection locked="0"/>
    </xf>
    <xf numFmtId="49" fontId="58" fillId="0" borderId="13" xfId="0" applyNumberFormat="1" applyFont="1" applyFill="1" applyBorder="1" applyAlignment="1" applyProtection="1">
      <alignment horizontal="center" vertical="center" wrapText="1"/>
      <protection locked="0"/>
    </xf>
    <xf numFmtId="49" fontId="58" fillId="0" borderId="19" xfId="0" applyNumberFormat="1" applyFont="1" applyFill="1" applyBorder="1" applyAlignment="1" applyProtection="1">
      <alignment horizontal="center" vertical="center" wrapText="1"/>
      <protection locked="0"/>
    </xf>
    <xf numFmtId="0" fontId="5" fillId="0" borderId="101" xfId="0" applyFont="1" applyFill="1" applyBorder="1" applyAlignment="1">
      <alignment vertical="center" wrapText="1"/>
    </xf>
    <xf numFmtId="0" fontId="5" fillId="0" borderId="58" xfId="0" applyFont="1" applyFill="1" applyBorder="1" applyAlignment="1">
      <alignment vertical="center" wrapText="1"/>
    </xf>
    <xf numFmtId="0" fontId="5" fillId="0" borderId="57" xfId="0" applyFont="1" applyFill="1" applyBorder="1" applyAlignment="1">
      <alignment vertical="center" wrapText="1"/>
    </xf>
    <xf numFmtId="0" fontId="39" fillId="27" borderId="101" xfId="0" applyFont="1" applyFill="1" applyBorder="1" applyAlignment="1" applyProtection="1">
      <alignment vertical="center"/>
      <protection locked="0"/>
    </xf>
    <xf numFmtId="0" fontId="39" fillId="27" borderId="58" xfId="0" applyFont="1" applyFill="1" applyBorder="1" applyAlignment="1" applyProtection="1">
      <alignment vertical="center"/>
      <protection locked="0"/>
    </xf>
    <xf numFmtId="177" fontId="39" fillId="0" borderId="101" xfId="0" applyNumberFormat="1" applyFont="1" applyFill="1" applyBorder="1" applyAlignment="1">
      <alignment vertical="center"/>
    </xf>
    <xf numFmtId="177" fontId="39" fillId="0" borderId="58" xfId="0" applyNumberFormat="1" applyFont="1" applyFill="1" applyBorder="1" applyAlignment="1">
      <alignment vertical="center"/>
    </xf>
    <xf numFmtId="0" fontId="39" fillId="27" borderId="103" xfId="0" applyFont="1" applyFill="1" applyBorder="1" applyAlignment="1" applyProtection="1">
      <alignment vertical="center"/>
      <protection locked="0"/>
    </xf>
    <xf numFmtId="49" fontId="75" fillId="27" borderId="101" xfId="0" applyNumberFormat="1" applyFont="1" applyFill="1" applyBorder="1" applyAlignment="1" applyProtection="1">
      <alignment vertical="center" wrapText="1"/>
      <protection locked="0"/>
    </xf>
    <xf numFmtId="49" fontId="75" fillId="27" borderId="58" xfId="0" applyNumberFormat="1" applyFont="1" applyFill="1" applyBorder="1" applyAlignment="1" applyProtection="1">
      <alignment vertical="center" wrapText="1"/>
      <protection locked="0"/>
    </xf>
    <xf numFmtId="49" fontId="75" fillId="27" borderId="57" xfId="0" applyNumberFormat="1" applyFont="1" applyFill="1" applyBorder="1" applyAlignment="1" applyProtection="1">
      <alignment vertical="center" wrapText="1"/>
      <protection locked="0"/>
    </xf>
    <xf numFmtId="177" fontId="39" fillId="0" borderId="24" xfId="0" applyNumberFormat="1" applyFont="1" applyFill="1" applyBorder="1" applyAlignment="1">
      <alignment vertical="center"/>
    </xf>
    <xf numFmtId="177" fontId="39" fillId="0" borderId="36" xfId="0" applyNumberFormat="1" applyFont="1" applyFill="1" applyBorder="1" applyAlignment="1">
      <alignment vertical="center"/>
    </xf>
    <xf numFmtId="0" fontId="39" fillId="27" borderId="104" xfId="0" applyFont="1" applyFill="1" applyBorder="1" applyAlignment="1" applyProtection="1">
      <alignment vertical="center"/>
      <protection locked="0"/>
    </xf>
    <xf numFmtId="0" fontId="0" fillId="27" borderId="36" xfId="0" applyFont="1" applyFill="1" applyBorder="1" applyAlignment="1">
      <alignment/>
    </xf>
    <xf numFmtId="49" fontId="75" fillId="27" borderId="24" xfId="0" applyNumberFormat="1" applyFont="1" applyFill="1" applyBorder="1" applyAlignment="1" applyProtection="1">
      <alignment vertical="center" wrapText="1"/>
      <protection locked="0"/>
    </xf>
    <xf numFmtId="49" fontId="75" fillId="27" borderId="36" xfId="0" applyNumberFormat="1" applyFont="1" applyFill="1" applyBorder="1" applyAlignment="1" applyProtection="1">
      <alignment vertical="center" wrapText="1"/>
      <protection locked="0"/>
    </xf>
    <xf numFmtId="49" fontId="75" fillId="27" borderId="18" xfId="0" applyNumberFormat="1" applyFont="1" applyFill="1" applyBorder="1" applyAlignment="1" applyProtection="1">
      <alignment vertical="center" wrapText="1"/>
      <protection locked="0"/>
    </xf>
    <xf numFmtId="0" fontId="39" fillId="27" borderId="24" xfId="0" applyFont="1" applyFill="1" applyBorder="1" applyAlignment="1" applyProtection="1">
      <alignment vertical="center"/>
      <protection locked="0"/>
    </xf>
    <xf numFmtId="0" fontId="5" fillId="0" borderId="24" xfId="0" applyFont="1" applyFill="1" applyBorder="1" applyAlignment="1">
      <alignment vertical="center" wrapText="1"/>
    </xf>
    <xf numFmtId="0" fontId="39" fillId="27" borderId="92" xfId="0" applyNumberFormat="1" applyFont="1" applyFill="1" applyBorder="1" applyAlignment="1" applyProtection="1">
      <alignment vertical="center"/>
      <protection locked="0"/>
    </xf>
    <xf numFmtId="0" fontId="39" fillId="27" borderId="105" xfId="0" applyNumberFormat="1" applyFont="1" applyFill="1" applyBorder="1" applyAlignment="1" applyProtection="1">
      <alignment vertical="center"/>
      <protection locked="0"/>
    </xf>
    <xf numFmtId="0" fontId="39" fillId="27" borderId="28" xfId="0" applyNumberFormat="1" applyFont="1" applyFill="1" applyBorder="1" applyAlignment="1" applyProtection="1">
      <alignment vertical="center"/>
      <protection locked="0"/>
    </xf>
    <xf numFmtId="0" fontId="39" fillId="27" borderId="0" xfId="0" applyNumberFormat="1" applyFont="1" applyFill="1" applyBorder="1" applyAlignment="1" applyProtection="1">
      <alignment vertical="center"/>
      <protection locked="0"/>
    </xf>
    <xf numFmtId="0" fontId="39" fillId="27" borderId="42" xfId="0" applyNumberFormat="1" applyFont="1" applyFill="1" applyBorder="1" applyAlignment="1" applyProtection="1">
      <alignment vertical="center"/>
      <protection locked="0"/>
    </xf>
    <xf numFmtId="0" fontId="39" fillId="27" borderId="51" xfId="0" applyNumberFormat="1" applyFont="1" applyFill="1" applyBorder="1" applyAlignment="1" applyProtection="1">
      <alignment vertical="center"/>
      <protection locked="0"/>
    </xf>
    <xf numFmtId="0" fontId="5" fillId="0" borderId="9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8" xfId="0" applyFont="1" applyFill="1" applyBorder="1" applyAlignment="1">
      <alignment vertical="center" wrapText="1"/>
    </xf>
    <xf numFmtId="177" fontId="39" fillId="0" borderId="28" xfId="0" applyNumberFormat="1" applyFont="1" applyFill="1" applyBorder="1" applyAlignment="1">
      <alignment vertical="center"/>
    </xf>
    <xf numFmtId="177" fontId="39" fillId="0" borderId="0" xfId="0" applyNumberFormat="1" applyFont="1" applyFill="1" applyBorder="1" applyAlignment="1">
      <alignment vertical="center"/>
    </xf>
    <xf numFmtId="177" fontId="39" fillId="0" borderId="25" xfId="0" applyNumberFormat="1" applyFont="1" applyFill="1" applyBorder="1" applyAlignment="1">
      <alignment vertical="center"/>
    </xf>
    <xf numFmtId="177" fontId="39" fillId="0" borderId="89" xfId="0" applyNumberFormat="1" applyFont="1" applyFill="1" applyBorder="1" applyAlignment="1">
      <alignment vertical="center"/>
    </xf>
    <xf numFmtId="177" fontId="39" fillId="0" borderId="106" xfId="0" applyNumberFormat="1" applyFont="1" applyFill="1" applyBorder="1" applyAlignment="1">
      <alignment vertical="center"/>
    </xf>
    <xf numFmtId="177" fontId="39" fillId="0" borderId="35" xfId="0" applyNumberFormat="1" applyFont="1" applyFill="1" applyBorder="1" applyAlignment="1">
      <alignment vertical="center"/>
    </xf>
    <xf numFmtId="49" fontId="58" fillId="0" borderId="81" xfId="0" applyNumberFormat="1" applyFont="1" applyFill="1" applyBorder="1" applyAlignment="1" applyProtection="1">
      <alignment horizontal="center" vertical="center" wrapText="1"/>
      <protection locked="0"/>
    </xf>
    <xf numFmtId="49" fontId="58" fillId="0" borderId="35" xfId="0" applyNumberFormat="1" applyFont="1" applyFill="1" applyBorder="1" applyAlignment="1" applyProtection="1">
      <alignment horizontal="center" vertical="center" wrapText="1"/>
      <protection locked="0"/>
    </xf>
    <xf numFmtId="49" fontId="58" fillId="0" borderId="40" xfId="0" applyNumberFormat="1" applyFont="1" applyFill="1" applyBorder="1" applyAlignment="1" applyProtection="1">
      <alignment horizontal="center" vertical="center" wrapText="1"/>
      <protection locked="0"/>
    </xf>
    <xf numFmtId="177" fontId="39" fillId="0" borderId="81" xfId="0" applyNumberFormat="1" applyFont="1" applyFill="1" applyBorder="1" applyAlignment="1">
      <alignment vertical="center"/>
    </xf>
    <xf numFmtId="0" fontId="5" fillId="0" borderId="98" xfId="0" applyFont="1" applyFill="1" applyBorder="1" applyAlignment="1">
      <alignment horizontal="center" vertical="center" textRotation="255"/>
    </xf>
    <xf numFmtId="0" fontId="5" fillId="0" borderId="80"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02" xfId="0" applyFont="1" applyFill="1" applyBorder="1" applyAlignment="1">
      <alignment horizontal="center" vertical="center" textRotation="255"/>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10" xfId="0" applyFont="1" applyFill="1" applyBorder="1" applyAlignment="1">
      <alignment vertical="center" wrapText="1"/>
    </xf>
    <xf numFmtId="0" fontId="39" fillId="27" borderId="81" xfId="0" applyNumberFormat="1" applyFont="1" applyFill="1" applyBorder="1" applyAlignment="1" applyProtection="1">
      <alignment vertical="center"/>
      <protection locked="0"/>
    </xf>
    <xf numFmtId="0" fontId="39" fillId="27" borderId="35" xfId="0" applyNumberFormat="1" applyFont="1" applyFill="1" applyBorder="1" applyAlignment="1" applyProtection="1">
      <alignment vertical="center"/>
      <protection locked="0"/>
    </xf>
    <xf numFmtId="0" fontId="5" fillId="0" borderId="28" xfId="0" applyFont="1" applyFill="1" applyBorder="1" applyAlignment="1">
      <alignment vertical="center" wrapText="1"/>
    </xf>
    <xf numFmtId="0" fontId="5" fillId="0" borderId="0" xfId="0" applyFont="1" applyFill="1" applyBorder="1" applyAlignment="1">
      <alignment vertical="center" wrapText="1"/>
    </xf>
    <xf numFmtId="0" fontId="5" fillId="0" borderId="15" xfId="0" applyFont="1" applyFill="1" applyBorder="1" applyAlignment="1">
      <alignment vertical="center" wrapText="1"/>
    </xf>
    <xf numFmtId="0" fontId="39" fillId="27" borderId="28" xfId="0" applyFont="1" applyFill="1" applyBorder="1" applyAlignment="1" applyProtection="1">
      <alignment vertical="center"/>
      <protection locked="0"/>
    </xf>
    <xf numFmtId="0" fontId="39" fillId="27" borderId="0" xfId="0" applyFont="1" applyFill="1" applyBorder="1" applyAlignment="1" applyProtection="1">
      <alignment vertical="center"/>
      <protection locked="0"/>
    </xf>
    <xf numFmtId="0" fontId="4" fillId="0" borderId="8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8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06" xfId="0" applyFont="1" applyFill="1" applyBorder="1" applyAlignment="1">
      <alignment horizontal="center" vertical="center"/>
    </xf>
    <xf numFmtId="192" fontId="56" fillId="0" borderId="87" xfId="0" applyNumberFormat="1" applyFont="1" applyBorder="1" applyAlignment="1">
      <alignment horizontal="center" vertical="center" wrapText="1"/>
    </xf>
    <xf numFmtId="192" fontId="56" fillId="0" borderId="88" xfId="0" applyNumberFormat="1" applyFont="1" applyBorder="1" applyAlignment="1">
      <alignment horizontal="center" vertical="center" wrapText="1"/>
    </xf>
    <xf numFmtId="192" fontId="56" fillId="0" borderId="42" xfId="0" applyNumberFormat="1" applyFont="1" applyBorder="1" applyAlignment="1">
      <alignment horizontal="center" vertical="center" wrapText="1"/>
    </xf>
    <xf numFmtId="192" fontId="56" fillId="0" borderId="51" xfId="0" applyNumberFormat="1" applyFont="1" applyBorder="1" applyAlignment="1">
      <alignment horizontal="center" vertical="center" wrapText="1"/>
    </xf>
    <xf numFmtId="192" fontId="56" fillId="0" borderId="32" xfId="0" applyNumberFormat="1" applyFont="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9"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6" xfId="0" applyFont="1" applyFill="1" applyBorder="1" applyAlignment="1">
      <alignment horizontal="center" vertical="center" wrapText="1"/>
    </xf>
    <xf numFmtId="0" fontId="51" fillId="0" borderId="0" xfId="0" applyFont="1" applyAlignment="1">
      <alignment horizontal="left" vertical="center" wrapText="1"/>
    </xf>
    <xf numFmtId="0" fontId="0" fillId="0" borderId="0" xfId="0" applyAlignment="1">
      <alignment horizontal="left" vertical="center" wrapText="1"/>
    </xf>
    <xf numFmtId="0" fontId="5" fillId="0" borderId="27" xfId="0" applyFont="1" applyFill="1" applyBorder="1" applyAlignment="1">
      <alignment horizontal="center" vertical="center"/>
    </xf>
    <xf numFmtId="0" fontId="5" fillId="0" borderId="92"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0" fillId="0" borderId="28" xfId="0" applyFont="1" applyBorder="1" applyAlignment="1">
      <alignment horizontal="center" vertical="center" textRotation="255"/>
    </xf>
    <xf numFmtId="0" fontId="5" fillId="0" borderId="50" xfId="66" applyFont="1" applyBorder="1" applyAlignment="1">
      <alignment horizontal="center" vertical="center" wrapText="1"/>
      <protection/>
    </xf>
    <xf numFmtId="0" fontId="5" fillId="0" borderId="20" xfId="66" applyFont="1" applyBorder="1" applyAlignment="1">
      <alignment horizontal="center" vertical="center" wrapText="1"/>
      <protection/>
    </xf>
    <xf numFmtId="0" fontId="6" fillId="0" borderId="3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100"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192" fontId="56" fillId="0" borderId="86"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30" xfId="0" applyFont="1" applyBorder="1" applyAlignment="1">
      <alignment horizontal="left" vertical="center" wrapText="1"/>
    </xf>
    <xf numFmtId="0" fontId="5" fillId="0" borderId="131" xfId="0" applyFont="1" applyBorder="1" applyAlignment="1">
      <alignment horizontal="left" vertical="center" wrapText="1"/>
    </xf>
    <xf numFmtId="0" fontId="50" fillId="32" borderId="29" xfId="0" applyFont="1" applyFill="1" applyBorder="1" applyAlignment="1" quotePrefix="1">
      <alignment horizontal="center" vertical="center" wrapText="1"/>
    </xf>
    <xf numFmtId="0" fontId="50" fillId="32" borderId="10" xfId="0" applyFont="1" applyFill="1" applyBorder="1" applyAlignment="1" quotePrefix="1">
      <alignment horizontal="center" vertical="center" wrapText="1"/>
    </xf>
    <xf numFmtId="0" fontId="6" fillId="0" borderId="34" xfId="0" applyFont="1" applyBorder="1" applyAlignment="1">
      <alignment horizontal="left" vertical="center" wrapText="1"/>
    </xf>
    <xf numFmtId="0" fontId="6" fillId="0" borderId="12" xfId="0" applyFont="1" applyBorder="1" applyAlignment="1">
      <alignment horizontal="left" vertical="center" wrapText="1"/>
    </xf>
    <xf numFmtId="0" fontId="50" fillId="32" borderId="23" xfId="0" applyFont="1" applyFill="1" applyBorder="1" applyAlignment="1" quotePrefix="1">
      <alignment horizontal="center" vertical="center" wrapText="1"/>
    </xf>
    <xf numFmtId="0" fontId="50" fillId="32" borderId="11" xfId="0" applyFont="1" applyFill="1" applyBorder="1" applyAlignment="1" quotePrefix="1">
      <alignment horizontal="center" vertical="center" wrapText="1"/>
    </xf>
    <xf numFmtId="0" fontId="6" fillId="0" borderId="23" xfId="0" applyFont="1" applyBorder="1" applyAlignment="1">
      <alignment horizontal="center" vertical="center" wrapText="1"/>
    </xf>
    <xf numFmtId="0" fontId="6" fillId="0" borderId="83" xfId="0" applyFont="1" applyBorder="1" applyAlignment="1">
      <alignment horizontal="center" vertical="center" wrapText="1"/>
    </xf>
    <xf numFmtId="0" fontId="0" fillId="0" borderId="42" xfId="0" applyFont="1" applyBorder="1" applyAlignment="1">
      <alignment horizontal="center" vertical="center"/>
    </xf>
    <xf numFmtId="0" fontId="0" fillId="0" borderId="51" xfId="0" applyFont="1" applyBorder="1" applyAlignment="1">
      <alignment horizontal="center" vertical="center"/>
    </xf>
    <xf numFmtId="0" fontId="6" fillId="0" borderId="23"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132" xfId="0" applyFont="1" applyBorder="1" applyAlignment="1">
      <alignment horizontal="center" vertical="center"/>
    </xf>
    <xf numFmtId="0" fontId="50" fillId="32" borderId="38" xfId="0" applyFont="1" applyFill="1" applyBorder="1" applyAlignment="1" quotePrefix="1">
      <alignment horizontal="center" vertical="center" wrapText="1"/>
    </xf>
    <xf numFmtId="0" fontId="50" fillId="32" borderId="16" xfId="0" applyFont="1" applyFill="1" applyBorder="1" applyAlignment="1" quotePrefix="1">
      <alignment horizontal="center" vertical="center" wrapText="1"/>
    </xf>
    <xf numFmtId="192" fontId="29" fillId="0" borderId="86" xfId="0" applyNumberFormat="1" applyFont="1" applyFill="1" applyBorder="1" applyAlignment="1">
      <alignment horizontal="center" vertical="center" wrapText="1"/>
    </xf>
    <xf numFmtId="192" fontId="29" fillId="0" borderId="88" xfId="0" applyNumberFormat="1" applyFont="1" applyBorder="1" applyAlignment="1">
      <alignment horizontal="center" vertical="center" wrapText="1"/>
    </xf>
    <xf numFmtId="192" fontId="29" fillId="0" borderId="42" xfId="0" applyNumberFormat="1" applyFont="1" applyBorder="1" applyAlignment="1">
      <alignment horizontal="center" vertical="center" wrapText="1"/>
    </xf>
    <xf numFmtId="192" fontId="29" fillId="0" borderId="32" xfId="0" applyNumberFormat="1"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34" xfId="0" applyFont="1" applyBorder="1" applyAlignment="1">
      <alignment horizontal="center" vertical="center" wrapText="1"/>
    </xf>
    <xf numFmtId="0" fontId="5" fillId="0" borderId="9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9" fillId="27" borderId="135" xfId="0" applyFont="1" applyFill="1" applyBorder="1" applyAlignment="1" applyProtection="1">
      <alignment horizontal="center" vertical="center"/>
      <protection locked="0"/>
    </xf>
    <xf numFmtId="0" fontId="39" fillId="27" borderId="136" xfId="0" applyFont="1" applyFill="1" applyBorder="1" applyAlignment="1" applyProtection="1">
      <alignment horizontal="center" vertical="center"/>
      <protection locked="0"/>
    </xf>
    <xf numFmtId="0" fontId="39" fillId="27" borderId="58" xfId="0" applyFont="1" applyFill="1" applyBorder="1" applyAlignment="1" applyProtection="1">
      <alignment horizontal="center" vertical="center"/>
      <protection locked="0"/>
    </xf>
    <xf numFmtId="0" fontId="39" fillId="27" borderId="57" xfId="0" applyFont="1" applyFill="1" applyBorder="1" applyAlignment="1" applyProtection="1">
      <alignment horizontal="center" vertical="center"/>
      <protection locked="0"/>
    </xf>
    <xf numFmtId="0" fontId="39" fillId="27" borderId="101" xfId="0" applyFont="1" applyFill="1" applyBorder="1" applyAlignment="1" applyProtection="1">
      <alignment horizontal="center" vertical="center"/>
      <protection locked="0"/>
    </xf>
    <xf numFmtId="0" fontId="0" fillId="0" borderId="0" xfId="0" applyFont="1" applyAlignment="1">
      <alignment horizontal="left" vertical="center"/>
    </xf>
    <xf numFmtId="0" fontId="0" fillId="0" borderId="0" xfId="0" applyFont="1" applyAlignment="1">
      <alignment horizontal="left" vertical="center" indent="1"/>
    </xf>
    <xf numFmtId="0" fontId="0" fillId="0" borderId="5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39" xfId="0" applyFont="1" applyBorder="1" applyAlignment="1">
      <alignment horizontal="center" vertical="center" wrapText="1"/>
    </xf>
    <xf numFmtId="0" fontId="92" fillId="0" borderId="128" xfId="0" applyFont="1" applyBorder="1" applyAlignment="1">
      <alignment horizontal="center" vertical="center" wrapText="1"/>
    </xf>
    <xf numFmtId="0" fontId="92" fillId="0" borderId="50" xfId="0" applyFont="1" applyBorder="1" applyAlignment="1">
      <alignment horizontal="center" vertical="center" wrapText="1"/>
    </xf>
    <xf numFmtId="0" fontId="4" fillId="0" borderId="50" xfId="0" applyFont="1" applyBorder="1" applyAlignment="1">
      <alignment horizontal="center" vertical="center" wrapText="1"/>
    </xf>
    <xf numFmtId="0" fontId="39" fillId="27" borderId="34"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39" fillId="27" borderId="23" xfId="0" applyFont="1" applyFill="1" applyBorder="1" applyAlignment="1" applyProtection="1">
      <alignment horizontal="center" vertical="center"/>
      <protection locked="0"/>
    </xf>
    <xf numFmtId="0" fontId="5" fillId="0" borderId="34" xfId="0" applyFont="1" applyBorder="1" applyAlignment="1">
      <alignment horizontal="left" vertical="center" wrapText="1"/>
    </xf>
    <xf numFmtId="0" fontId="0" fillId="0" borderId="34" xfId="0" applyFont="1" applyBorder="1" applyAlignment="1">
      <alignment horizontal="left" vertical="center" wrapText="1"/>
    </xf>
    <xf numFmtId="0" fontId="0" fillId="0" borderId="12" xfId="0" applyFont="1" applyBorder="1" applyAlignment="1">
      <alignment horizontal="left" vertical="center" wrapText="1"/>
    </xf>
    <xf numFmtId="0" fontId="5" fillId="0" borderId="36" xfId="0" applyFont="1" applyBorder="1" applyAlignment="1">
      <alignment horizontal="left" vertical="center" wrapText="1"/>
    </xf>
    <xf numFmtId="0" fontId="0" fillId="0" borderId="36" xfId="0" applyFont="1" applyBorder="1" applyAlignment="1">
      <alignment horizontal="left" vertical="center" wrapText="1"/>
    </xf>
    <xf numFmtId="0" fontId="0" fillId="0" borderId="137" xfId="0" applyFont="1" applyBorder="1" applyAlignment="1">
      <alignment horizontal="left" vertical="center" wrapText="1"/>
    </xf>
    <xf numFmtId="0" fontId="39" fillId="27" borderId="138" xfId="0" applyFont="1" applyFill="1" applyBorder="1" applyAlignment="1" applyProtection="1">
      <alignment horizontal="center" vertical="center"/>
      <protection locked="0"/>
    </xf>
    <xf numFmtId="0" fontId="39" fillId="27" borderId="139" xfId="0" applyFont="1" applyFill="1" applyBorder="1" applyAlignment="1" applyProtection="1">
      <alignment horizontal="center" vertical="center"/>
      <protection locked="0"/>
    </xf>
    <xf numFmtId="0" fontId="39" fillId="27" borderId="24" xfId="0" applyFont="1" applyFill="1" applyBorder="1" applyAlignment="1" applyProtection="1">
      <alignment horizontal="center" vertical="center"/>
      <protection locked="0"/>
    </xf>
    <xf numFmtId="0" fontId="39" fillId="27" borderId="18" xfId="0" applyFont="1" applyFill="1" applyBorder="1" applyAlignment="1" applyProtection="1">
      <alignment horizontal="center" vertical="center"/>
      <protection locked="0"/>
    </xf>
    <xf numFmtId="0" fontId="5" fillId="0" borderId="101" xfId="0" applyFont="1" applyBorder="1" applyAlignment="1">
      <alignment horizontal="center" vertical="center" wrapText="1"/>
    </xf>
    <xf numFmtId="0" fontId="0" fillId="0" borderId="58"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101" xfId="0" applyFont="1" applyFill="1" applyBorder="1" applyAlignment="1">
      <alignment horizontal="center" vertical="center" wrapText="1"/>
    </xf>
    <xf numFmtId="0" fontId="0" fillId="0" borderId="58" xfId="0" applyBorder="1" applyAlignment="1">
      <alignment horizontal="center" vertical="center" wrapText="1"/>
    </xf>
    <xf numFmtId="0" fontId="5" fillId="0" borderId="2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5" fillId="0" borderId="23" xfId="0" applyFont="1" applyFill="1" applyBorder="1" applyAlignment="1">
      <alignment horizontal="center" vertical="center" wrapText="1"/>
    </xf>
    <xf numFmtId="0" fontId="0" fillId="0" borderId="34" xfId="0" applyBorder="1" applyAlignment="1">
      <alignment horizontal="center" vertical="center" wrapText="1"/>
    </xf>
    <xf numFmtId="1" fontId="39" fillId="0" borderId="140" xfId="0" applyNumberFormat="1" applyFont="1" applyBorder="1" applyAlignment="1" applyProtection="1">
      <alignment horizontal="center" vertical="center"/>
      <protection/>
    </xf>
    <xf numFmtId="1" fontId="39" fillId="0" borderId="141" xfId="0" applyNumberFormat="1" applyFont="1" applyBorder="1" applyAlignment="1" applyProtection="1">
      <alignment horizontal="center" vertical="center"/>
      <protection/>
    </xf>
    <xf numFmtId="0" fontId="0" fillId="0" borderId="38" xfId="0" applyFont="1" applyFill="1" applyBorder="1" applyAlignment="1">
      <alignment vertical="center"/>
    </xf>
    <xf numFmtId="0" fontId="0" fillId="0" borderId="31" xfId="0" applyBorder="1" applyAlignment="1">
      <alignment vertical="center"/>
    </xf>
    <xf numFmtId="0" fontId="39" fillId="27" borderId="142" xfId="0" applyFont="1" applyFill="1" applyBorder="1" applyAlignment="1" applyProtection="1">
      <alignment horizontal="center" vertical="center"/>
      <protection locked="0"/>
    </xf>
    <xf numFmtId="0" fontId="39" fillId="27" borderId="143" xfId="0" applyFont="1" applyFill="1" applyBorder="1" applyAlignment="1" applyProtection="1">
      <alignment horizontal="center" vertical="center"/>
      <protection locked="0"/>
    </xf>
    <xf numFmtId="0" fontId="39" fillId="27" borderId="144" xfId="0" applyFont="1" applyFill="1" applyBorder="1" applyAlignment="1" applyProtection="1">
      <alignment horizontal="center" vertical="center"/>
      <protection locked="0"/>
    </xf>
    <xf numFmtId="0" fontId="39" fillId="27" borderId="145" xfId="0" applyFont="1" applyFill="1" applyBorder="1" applyAlignment="1" applyProtection="1">
      <alignment horizontal="center" vertical="center"/>
      <protection locked="0"/>
    </xf>
    <xf numFmtId="0" fontId="39" fillId="27" borderId="146" xfId="0" applyFont="1" applyFill="1" applyBorder="1" applyAlignment="1" applyProtection="1">
      <alignment horizontal="center" vertical="center"/>
      <protection locked="0"/>
    </xf>
    <xf numFmtId="0" fontId="39" fillId="27" borderId="29" xfId="0" applyFont="1" applyFill="1" applyBorder="1" applyAlignment="1" applyProtection="1">
      <alignment horizontal="center" vertical="center"/>
      <protection locked="0"/>
    </xf>
    <xf numFmtId="0" fontId="39" fillId="27" borderId="10" xfId="0" applyFont="1" applyFill="1" applyBorder="1" applyAlignment="1" applyProtection="1">
      <alignment horizontal="center" vertical="center"/>
      <protection locked="0"/>
    </xf>
    <xf numFmtId="0" fontId="94" fillId="0" borderId="0" xfId="0" applyFont="1" applyAlignment="1">
      <alignment horizontal="center" vertical="center"/>
    </xf>
    <xf numFmtId="0" fontId="0" fillId="33" borderId="27" xfId="0" applyFill="1" applyBorder="1" applyAlignment="1">
      <alignment horizontal="distributed" vertical="center" indent="1"/>
    </xf>
    <xf numFmtId="0" fontId="0" fillId="33" borderId="13" xfId="0" applyFill="1" applyBorder="1" applyAlignment="1">
      <alignment horizontal="distributed" vertical="center" indent="1"/>
    </xf>
    <xf numFmtId="0" fontId="0" fillId="33" borderId="19" xfId="0" applyFill="1" applyBorder="1" applyAlignment="1">
      <alignment horizontal="distributed" vertical="center" indent="1"/>
    </xf>
    <xf numFmtId="194" fontId="96" fillId="27" borderId="27" xfId="0" applyNumberFormat="1" applyFont="1" applyFill="1" applyBorder="1" applyAlignment="1">
      <alignment horizontal="center" vertical="center"/>
    </xf>
    <xf numFmtId="194" fontId="96" fillId="27" borderId="13" xfId="0" applyNumberFormat="1" applyFont="1" applyFill="1" applyBorder="1" applyAlignment="1">
      <alignment horizontal="center" vertical="center"/>
    </xf>
    <xf numFmtId="194" fontId="96" fillId="27" borderId="19" xfId="0" applyNumberFormat="1" applyFont="1" applyFill="1" applyBorder="1" applyAlignment="1">
      <alignment horizontal="center" vertical="center"/>
    </xf>
    <xf numFmtId="192" fontId="0" fillId="0" borderId="27" xfId="0" applyNumberFormat="1" applyBorder="1" applyAlignment="1">
      <alignment horizontal="center" vertical="center"/>
    </xf>
    <xf numFmtId="192" fontId="0" fillId="0" borderId="13" xfId="0" applyNumberFormat="1" applyBorder="1" applyAlignment="1">
      <alignment horizontal="center" vertical="center"/>
    </xf>
    <xf numFmtId="192" fontId="0" fillId="0" borderId="19" xfId="0" applyNumberFormat="1" applyBorder="1" applyAlignment="1">
      <alignment horizontal="center" vertical="center"/>
    </xf>
    <xf numFmtId="192" fontId="153" fillId="0" borderId="27" xfId="0" applyNumberFormat="1" applyFont="1" applyBorder="1" applyAlignment="1">
      <alignment horizontal="center" vertical="center"/>
    </xf>
    <xf numFmtId="192" fontId="153" fillId="0" borderId="13" xfId="0" applyNumberFormat="1" applyFont="1" applyBorder="1" applyAlignment="1">
      <alignment horizontal="center" vertical="center"/>
    </xf>
    <xf numFmtId="192" fontId="153" fillId="0" borderId="27" xfId="0" applyNumberFormat="1" applyFont="1" applyBorder="1" applyAlignment="1" applyProtection="1">
      <alignment horizontal="center" vertical="center"/>
      <protection locked="0"/>
    </xf>
    <xf numFmtId="192" fontId="153" fillId="0" borderId="13" xfId="0" applyNumberFormat="1" applyFont="1" applyBorder="1" applyAlignment="1" applyProtection="1">
      <alignment horizontal="center" vertical="center"/>
      <protection locked="0"/>
    </xf>
    <xf numFmtId="0" fontId="153" fillId="0" borderId="13" xfId="0" applyFont="1" applyBorder="1" applyAlignment="1" applyProtection="1">
      <alignment horizontal="left" vertical="center"/>
      <protection locked="0"/>
    </xf>
    <xf numFmtId="0" fontId="5" fillId="33" borderId="25"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102" fillId="33" borderId="86" xfId="0" applyFont="1" applyFill="1" applyBorder="1" applyAlignment="1">
      <alignment horizontal="center" vertical="center" wrapText="1"/>
    </xf>
    <xf numFmtId="0" fontId="102" fillId="33" borderId="87" xfId="0" applyFont="1" applyFill="1" applyBorder="1" applyAlignment="1">
      <alignment horizontal="center" vertical="center" wrapText="1"/>
    </xf>
    <xf numFmtId="0" fontId="102" fillId="33" borderId="88" xfId="0" applyFont="1" applyFill="1" applyBorder="1" applyAlignment="1">
      <alignment horizontal="center" vertical="center" wrapText="1"/>
    </xf>
    <xf numFmtId="0" fontId="0" fillId="0" borderId="95" xfId="0" applyFont="1" applyBorder="1" applyAlignment="1">
      <alignment horizontal="center" vertical="center" textRotation="255"/>
    </xf>
    <xf numFmtId="0" fontId="5" fillId="0" borderId="95" xfId="0" applyFont="1" applyBorder="1" applyAlignment="1">
      <alignment horizontal="center" vertical="center" textRotation="255"/>
    </xf>
    <xf numFmtId="0" fontId="5" fillId="0" borderId="96" xfId="0" applyFont="1" applyBorder="1" applyAlignment="1">
      <alignment horizontal="center" vertical="center" textRotation="255"/>
    </xf>
    <xf numFmtId="0" fontId="5" fillId="0" borderId="30" xfId="0" applyFont="1" applyBorder="1" applyAlignment="1">
      <alignment vertical="center" wrapText="1"/>
    </xf>
    <xf numFmtId="0" fontId="5" fillId="0" borderId="10" xfId="0" applyFont="1" applyBorder="1" applyAlignment="1">
      <alignment vertical="center" wrapText="1"/>
    </xf>
    <xf numFmtId="182" fontId="154" fillId="0" borderId="24" xfId="50" applyNumberFormat="1" applyFont="1" applyFill="1" applyBorder="1" applyAlignment="1" applyProtection="1">
      <alignment vertical="center"/>
      <protection locked="0"/>
    </xf>
    <xf numFmtId="182" fontId="154" fillId="0" borderId="36" xfId="50" applyNumberFormat="1" applyFont="1" applyFill="1" applyBorder="1" applyAlignment="1" applyProtection="1">
      <alignment vertical="center"/>
      <protection locked="0"/>
    </xf>
    <xf numFmtId="186" fontId="154" fillId="34" borderId="24" xfId="50" applyNumberFormat="1" applyFont="1" applyFill="1" applyBorder="1" applyAlignment="1" applyProtection="1">
      <alignment vertical="center"/>
      <protection locked="0"/>
    </xf>
    <xf numFmtId="186" fontId="154" fillId="34" borderId="36" xfId="50" applyNumberFormat="1" applyFont="1" applyFill="1" applyBorder="1" applyAlignment="1" applyProtection="1">
      <alignment vertical="center"/>
      <protection locked="0"/>
    </xf>
    <xf numFmtId="0" fontId="5" fillId="0" borderId="34" xfId="0" applyFont="1" applyBorder="1" applyAlignment="1">
      <alignment vertical="center" wrapText="1"/>
    </xf>
    <xf numFmtId="0" fontId="5" fillId="0" borderId="11" xfId="0" applyFont="1" applyBorder="1" applyAlignment="1">
      <alignment vertical="center" wrapText="1"/>
    </xf>
    <xf numFmtId="182" fontId="154" fillId="0" borderId="23" xfId="50" applyNumberFormat="1" applyFont="1" applyFill="1" applyBorder="1" applyAlignment="1" applyProtection="1">
      <alignment vertical="center"/>
      <protection locked="0"/>
    </xf>
    <xf numFmtId="182" fontId="154" fillId="0" borderId="34" xfId="50" applyNumberFormat="1" applyFont="1" applyFill="1" applyBorder="1" applyAlignment="1" applyProtection="1">
      <alignment vertical="center"/>
      <protection locked="0"/>
    </xf>
    <xf numFmtId="186" fontId="154" fillId="34" borderId="23" xfId="50" applyNumberFormat="1" applyFont="1" applyFill="1" applyBorder="1" applyAlignment="1" applyProtection="1">
      <alignment vertical="center"/>
      <protection locked="0"/>
    </xf>
    <xf numFmtId="186" fontId="154" fillId="34" borderId="34" xfId="50" applyNumberFormat="1" applyFont="1" applyFill="1" applyBorder="1" applyAlignment="1" applyProtection="1">
      <alignment vertical="center"/>
      <protection locked="0"/>
    </xf>
    <xf numFmtId="0" fontId="4" fillId="0" borderId="36" xfId="0" applyFont="1" applyBorder="1" applyAlignment="1">
      <alignment horizontal="center" vertical="center"/>
    </xf>
    <xf numFmtId="0" fontId="4" fillId="0" borderId="18" xfId="0" applyFont="1" applyBorder="1" applyAlignment="1">
      <alignment horizontal="center" vertical="center"/>
    </xf>
    <xf numFmtId="193" fontId="154" fillId="0" borderId="24" xfId="50" applyNumberFormat="1" applyFont="1" applyFill="1" applyBorder="1" applyAlignment="1" applyProtection="1">
      <alignment vertical="center"/>
      <protection locked="0"/>
    </xf>
    <xf numFmtId="193" fontId="154" fillId="0" borderId="36" xfId="50" applyNumberFormat="1" applyFont="1" applyFill="1" applyBorder="1" applyAlignment="1" applyProtection="1">
      <alignment vertical="center"/>
      <protection locked="0"/>
    </xf>
    <xf numFmtId="0" fontId="5" fillId="0" borderId="31" xfId="0" applyFont="1" applyBorder="1" applyAlignment="1">
      <alignment vertical="center" wrapText="1"/>
    </xf>
    <xf numFmtId="0" fontId="5" fillId="0" borderId="16" xfId="0" applyFont="1" applyBorder="1" applyAlignment="1">
      <alignment vertical="center" wrapText="1"/>
    </xf>
    <xf numFmtId="182" fontId="154" fillId="0" borderId="38" xfId="50" applyNumberFormat="1" applyFont="1" applyFill="1" applyBorder="1" applyAlignment="1" applyProtection="1">
      <alignment vertical="center"/>
      <protection locked="0"/>
    </xf>
    <xf numFmtId="182" fontId="154" fillId="0" borderId="31" xfId="50" applyNumberFormat="1" applyFont="1" applyFill="1" applyBorder="1" applyAlignment="1" applyProtection="1">
      <alignment vertical="center"/>
      <protection locked="0"/>
    </xf>
    <xf numFmtId="186" fontId="154" fillId="34" borderId="38" xfId="50" applyNumberFormat="1" applyFont="1" applyFill="1" applyBorder="1" applyAlignment="1" applyProtection="1">
      <alignment vertical="center"/>
      <protection locked="0"/>
    </xf>
    <xf numFmtId="186" fontId="154" fillId="34" borderId="31" xfId="50" applyNumberFormat="1" applyFont="1" applyFill="1" applyBorder="1" applyAlignment="1" applyProtection="1">
      <alignment vertical="center"/>
      <protection locked="0"/>
    </xf>
    <xf numFmtId="0" fontId="4" fillId="0" borderId="31" xfId="0" applyFont="1" applyBorder="1" applyAlignment="1">
      <alignment horizontal="center" vertical="center"/>
    </xf>
    <xf numFmtId="0" fontId="4" fillId="0" borderId="16" xfId="0" applyFont="1" applyBorder="1" applyAlignment="1">
      <alignment horizontal="center" vertical="center"/>
    </xf>
    <xf numFmtId="0" fontId="5" fillId="0" borderId="42" xfId="0" applyFont="1" applyBorder="1" applyAlignment="1">
      <alignment horizontal="center" vertical="center"/>
    </xf>
    <xf numFmtId="0" fontId="5" fillId="0" borderId="51" xfId="0" applyFont="1" applyBorder="1" applyAlignment="1">
      <alignment horizontal="center" vertical="center"/>
    </xf>
    <xf numFmtId="0" fontId="5" fillId="0" borderId="32" xfId="0" applyFont="1" applyBorder="1" applyAlignment="1">
      <alignment horizontal="center" vertical="center"/>
    </xf>
    <xf numFmtId="182" fontId="154" fillId="0" borderId="27" xfId="50" applyNumberFormat="1" applyFont="1" applyFill="1" applyBorder="1" applyAlignment="1" applyProtection="1">
      <alignment vertical="center"/>
      <protection locked="0"/>
    </xf>
    <xf numFmtId="182" fontId="154" fillId="0" borderId="13" xfId="50" applyNumberFormat="1" applyFont="1" applyFill="1" applyBorder="1" applyAlignment="1" applyProtection="1">
      <alignment vertical="center"/>
      <protection locked="0"/>
    </xf>
    <xf numFmtId="186" fontId="154" fillId="34" borderId="42" xfId="50" applyNumberFormat="1" applyFont="1" applyFill="1" applyBorder="1" applyAlignment="1" applyProtection="1">
      <alignment vertical="center"/>
      <protection locked="0"/>
    </xf>
    <xf numFmtId="186" fontId="154" fillId="34" borderId="51" xfId="50" applyNumberFormat="1" applyFont="1" applyFill="1" applyBorder="1" applyAlignment="1" applyProtection="1">
      <alignment vertical="center"/>
      <protection locked="0"/>
    </xf>
    <xf numFmtId="0" fontId="4" fillId="0" borderId="51" xfId="0" applyFont="1" applyBorder="1" applyAlignment="1">
      <alignment horizontal="center" vertical="center"/>
    </xf>
    <xf numFmtId="0" fontId="4" fillId="0" borderId="32" xfId="0" applyFont="1" applyBorder="1" applyAlignment="1">
      <alignment horizontal="center" vertical="center"/>
    </xf>
    <xf numFmtId="182" fontId="154" fillId="0" borderId="42" xfId="50" applyNumberFormat="1" applyFont="1" applyFill="1" applyBorder="1" applyAlignment="1" applyProtection="1">
      <alignment vertical="center"/>
      <protection locked="0"/>
    </xf>
    <xf numFmtId="182" fontId="154" fillId="0" borderId="51" xfId="50" applyNumberFormat="1" applyFont="1" applyFill="1" applyBorder="1" applyAlignment="1" applyProtection="1">
      <alignment vertical="center"/>
      <protection locked="0"/>
    </xf>
    <xf numFmtId="0" fontId="5" fillId="0" borderId="94" xfId="0" applyFont="1" applyBorder="1" applyAlignment="1">
      <alignment vertical="center" textRotation="255"/>
    </xf>
    <xf numFmtId="0" fontId="5" fillId="0" borderId="95" xfId="0" applyFont="1" applyBorder="1" applyAlignment="1">
      <alignment vertical="center" textRotation="255"/>
    </xf>
    <xf numFmtId="0" fontId="5" fillId="0" borderId="33" xfId="0" applyFont="1" applyBorder="1" applyAlignment="1">
      <alignment vertical="center" wrapText="1"/>
    </xf>
    <xf numFmtId="0" fontId="5" fillId="0" borderId="17" xfId="0" applyFont="1" applyBorder="1" applyAlignment="1">
      <alignment vertical="center" wrapText="1"/>
    </xf>
    <xf numFmtId="182" fontId="154" fillId="0" borderId="22" xfId="50" applyNumberFormat="1" applyFont="1" applyFill="1" applyBorder="1" applyAlignment="1" applyProtection="1">
      <alignment vertical="center"/>
      <protection locked="0"/>
    </xf>
    <xf numFmtId="182" fontId="154" fillId="0" borderId="33" xfId="50" applyNumberFormat="1" applyFont="1" applyFill="1" applyBorder="1" applyAlignment="1" applyProtection="1">
      <alignment vertical="center"/>
      <protection locked="0"/>
    </xf>
    <xf numFmtId="186" fontId="154" fillId="34" borderId="29" xfId="50" applyNumberFormat="1" applyFont="1" applyFill="1" applyBorder="1" applyAlignment="1" applyProtection="1">
      <alignment vertical="center"/>
      <protection locked="0"/>
    </xf>
    <xf numFmtId="186" fontId="154" fillId="34" borderId="30" xfId="50" applyNumberFormat="1" applyFont="1" applyFill="1" applyBorder="1" applyAlignment="1" applyProtection="1">
      <alignment vertical="center"/>
      <protection locked="0"/>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182" fontId="154" fillId="0" borderId="29" xfId="50" applyNumberFormat="1" applyFont="1" applyFill="1" applyBorder="1" applyAlignment="1" applyProtection="1">
      <alignment vertical="center"/>
      <protection locked="0"/>
    </xf>
    <xf numFmtId="182" fontId="154" fillId="0" borderId="30" xfId="50" applyNumberFormat="1" applyFont="1" applyFill="1" applyBorder="1" applyAlignment="1" applyProtection="1">
      <alignment vertical="center"/>
      <protection locked="0"/>
    </xf>
    <xf numFmtId="0" fontId="5" fillId="0" borderId="99" xfId="0" applyFont="1" applyBorder="1" applyAlignment="1">
      <alignment vertical="center"/>
    </xf>
    <xf numFmtId="0" fontId="5" fillId="0" borderId="100" xfId="0" applyFont="1" applyBorder="1" applyAlignment="1">
      <alignment vertical="center"/>
    </xf>
    <xf numFmtId="182" fontId="154" fillId="0" borderId="39" xfId="50" applyNumberFormat="1" applyFont="1" applyFill="1" applyBorder="1" applyAlignment="1" applyProtection="1">
      <alignment vertical="center"/>
      <protection locked="0"/>
    </xf>
    <xf numFmtId="182" fontId="154" fillId="0" borderId="99" xfId="50" applyNumberFormat="1" applyFont="1" applyFill="1" applyBorder="1" applyAlignment="1" applyProtection="1">
      <alignment vertical="center"/>
      <protection locked="0"/>
    </xf>
    <xf numFmtId="186" fontId="154" fillId="34" borderId="39" xfId="50" applyNumberFormat="1" applyFont="1" applyFill="1" applyBorder="1" applyAlignment="1" applyProtection="1">
      <alignment vertical="center"/>
      <protection locked="0"/>
    </xf>
    <xf numFmtId="186" fontId="154" fillId="34" borderId="99" xfId="50" applyNumberFormat="1" applyFont="1" applyFill="1" applyBorder="1" applyAlignment="1" applyProtection="1">
      <alignment vertical="center"/>
      <protection locked="0"/>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5" fillId="0" borderId="31" xfId="0" applyFont="1" applyBorder="1" applyAlignment="1">
      <alignment vertical="center"/>
    </xf>
    <xf numFmtId="0" fontId="5" fillId="0" borderId="16" xfId="0" applyFont="1" applyBorder="1" applyAlignment="1">
      <alignment vertical="center"/>
    </xf>
    <xf numFmtId="0" fontId="0" fillId="33" borderId="25" xfId="0" applyFill="1" applyBorder="1" applyAlignment="1">
      <alignment horizontal="center" vertical="center"/>
    </xf>
    <xf numFmtId="0" fontId="0" fillId="33" borderId="89" xfId="0" applyFill="1" applyBorder="1" applyAlignment="1">
      <alignment horizontal="center" vertical="center"/>
    </xf>
    <xf numFmtId="0" fontId="0" fillId="33" borderId="26" xfId="0" applyFill="1" applyBorder="1" applyAlignment="1">
      <alignment horizontal="center" vertical="center"/>
    </xf>
    <xf numFmtId="0" fontId="0" fillId="33" borderId="147" xfId="0" applyFill="1" applyBorder="1" applyAlignment="1">
      <alignment horizontal="center" vertical="center"/>
    </xf>
    <xf numFmtId="0" fontId="0" fillId="33" borderId="147" xfId="0" applyFont="1" applyFill="1" applyBorder="1" applyAlignment="1">
      <alignment horizontal="center" vertical="center"/>
    </xf>
    <xf numFmtId="0" fontId="0" fillId="0" borderId="92" xfId="0" applyFont="1" applyBorder="1" applyAlignment="1">
      <alignment horizontal="center" vertical="center" textRotation="255"/>
    </xf>
    <xf numFmtId="0" fontId="0" fillId="0" borderId="93"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32" xfId="0" applyFont="1" applyBorder="1" applyAlignment="1">
      <alignment horizontal="center" vertical="center" textRotation="255"/>
    </xf>
    <xf numFmtId="0" fontId="5" fillId="0" borderId="36" xfId="0" applyFont="1" applyBorder="1" applyAlignment="1">
      <alignment vertical="center"/>
    </xf>
    <xf numFmtId="0" fontId="5" fillId="0" borderId="18" xfId="0" applyFont="1" applyBorder="1" applyAlignment="1">
      <alignment vertical="center"/>
    </xf>
    <xf numFmtId="0" fontId="24" fillId="0" borderId="80" xfId="0" applyFont="1" applyBorder="1" applyAlignment="1">
      <alignment horizontal="distributed" vertical="center" indent="6"/>
    </xf>
    <xf numFmtId="200" fontId="98" fillId="0" borderId="80" xfId="0" applyNumberFormat="1" applyFont="1" applyBorder="1" applyAlignment="1">
      <alignment horizontal="right"/>
    </xf>
    <xf numFmtId="200" fontId="98" fillId="0" borderId="29" xfId="0" applyNumberFormat="1" applyFont="1" applyBorder="1" applyAlignment="1">
      <alignment horizontal="right"/>
    </xf>
    <xf numFmtId="0" fontId="24" fillId="0" borderId="10" xfId="0" applyFont="1" applyBorder="1" applyAlignment="1">
      <alignment horizontal="center"/>
    </xf>
    <xf numFmtId="0" fontId="24" fillId="0" borderId="80" xfId="0" applyFont="1" applyBorder="1" applyAlignment="1">
      <alignment horizontal="center"/>
    </xf>
    <xf numFmtId="0" fontId="24" fillId="0" borderId="20" xfId="0" applyFont="1" applyBorder="1" applyAlignment="1">
      <alignment horizontal="distributed" vertical="center" indent="6"/>
    </xf>
    <xf numFmtId="200" fontId="98" fillId="0" borderId="20" xfId="0" applyNumberFormat="1" applyFont="1" applyBorder="1" applyAlignment="1">
      <alignment horizontal="right"/>
    </xf>
    <xf numFmtId="200" fontId="98" fillId="0" borderId="23" xfId="0" applyNumberFormat="1" applyFont="1" applyBorder="1" applyAlignment="1">
      <alignment horizontal="right"/>
    </xf>
    <xf numFmtId="0" fontId="24" fillId="0" borderId="11" xfId="0" applyFont="1" applyBorder="1" applyAlignment="1">
      <alignment horizontal="center"/>
    </xf>
    <xf numFmtId="0" fontId="24" fillId="0" borderId="20" xfId="0" applyFont="1" applyBorder="1" applyAlignment="1">
      <alignment horizontal="center"/>
    </xf>
    <xf numFmtId="200" fontId="98" fillId="0" borderId="20" xfId="0" applyNumberFormat="1" applyFont="1" applyBorder="1" applyAlignment="1">
      <alignment/>
    </xf>
    <xf numFmtId="200" fontId="98" fillId="0" borderId="23" xfId="0" applyNumberFormat="1" applyFont="1" applyBorder="1" applyAlignment="1">
      <alignment/>
    </xf>
    <xf numFmtId="0" fontId="24" fillId="0" borderId="11" xfId="0" applyFont="1" applyBorder="1" applyAlignment="1">
      <alignment horizontal="center" shrinkToFit="1"/>
    </xf>
    <xf numFmtId="0" fontId="24" fillId="0" borderId="20" xfId="0" applyFont="1" applyBorder="1" applyAlignment="1">
      <alignment horizontal="center" shrinkToFit="1"/>
    </xf>
    <xf numFmtId="0" fontId="24" fillId="34" borderId="20" xfId="0" applyFont="1" applyFill="1" applyBorder="1" applyAlignment="1">
      <alignment horizontal="distributed" vertical="center" indent="6"/>
    </xf>
    <xf numFmtId="0" fontId="24" fillId="0" borderId="34" xfId="0" applyFont="1" applyBorder="1" applyAlignment="1">
      <alignment horizontal="center" shrinkToFit="1"/>
    </xf>
    <xf numFmtId="201" fontId="98" fillId="0" borderId="20" xfId="0" applyNumberFormat="1" applyFont="1" applyBorder="1" applyAlignment="1">
      <alignment/>
    </xf>
    <xf numFmtId="201" fontId="98" fillId="0" borderId="23" xfId="0" applyNumberFormat="1" applyFont="1" applyBorder="1" applyAlignment="1">
      <alignment/>
    </xf>
    <xf numFmtId="0" fontId="0" fillId="33" borderId="27" xfId="0" applyFont="1" applyFill="1" applyBorder="1" applyAlignment="1">
      <alignment horizontal="center" vertical="center"/>
    </xf>
    <xf numFmtId="0" fontId="0" fillId="33" borderId="13" xfId="0" applyFont="1" applyFill="1" applyBorder="1" applyAlignment="1">
      <alignment horizontal="center" vertical="center"/>
    </xf>
    <xf numFmtId="186" fontId="98" fillId="0" borderId="27" xfId="0" applyNumberFormat="1" applyFont="1" applyBorder="1" applyAlignment="1">
      <alignment/>
    </xf>
    <xf numFmtId="186" fontId="98" fillId="0" borderId="13" xfId="0" applyNumberFormat="1" applyFont="1" applyBorder="1" applyAlignment="1">
      <alignment/>
    </xf>
    <xf numFmtId="0" fontId="0" fillId="33" borderId="2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200" fontId="98" fillId="0" borderId="27" xfId="0" applyNumberFormat="1" applyFont="1" applyBorder="1" applyAlignment="1">
      <alignment/>
    </xf>
    <xf numFmtId="200" fontId="98" fillId="0" borderId="13" xfId="0" applyNumberFormat="1" applyFont="1" applyBorder="1" applyAlignment="1">
      <alignment/>
    </xf>
    <xf numFmtId="0" fontId="24" fillId="34" borderId="21" xfId="0" applyFont="1" applyFill="1" applyBorder="1" applyAlignment="1">
      <alignment horizontal="distributed" vertical="center" indent="6"/>
    </xf>
    <xf numFmtId="200" fontId="98" fillId="27" borderId="21" xfId="0" applyNumberFormat="1" applyFont="1" applyFill="1" applyBorder="1" applyAlignment="1">
      <alignment horizontal="right" vertical="center" indent="1"/>
    </xf>
    <xf numFmtId="200" fontId="98" fillId="27" borderId="38" xfId="0" applyNumberFormat="1" applyFont="1" applyFill="1" applyBorder="1" applyAlignment="1">
      <alignment horizontal="right" vertical="center" indent="1"/>
    </xf>
    <xf numFmtId="0" fontId="4" fillId="27" borderId="16" xfId="0" applyFont="1" applyFill="1" applyBorder="1" applyAlignment="1">
      <alignment horizontal="center" vertical="center"/>
    </xf>
    <xf numFmtId="0" fontId="4" fillId="27" borderId="21" xfId="0" applyFont="1" applyFill="1" applyBorder="1" applyAlignment="1">
      <alignment horizontal="center" vertical="center"/>
    </xf>
    <xf numFmtId="0" fontId="0" fillId="33" borderId="27" xfId="0" applyFill="1" applyBorder="1" applyAlignment="1">
      <alignment horizontal="center" vertical="center"/>
    </xf>
    <xf numFmtId="0" fontId="60" fillId="0" borderId="0" xfId="0" applyFont="1" applyFill="1" applyBorder="1" applyAlignment="1">
      <alignment horizontal="center" vertical="center"/>
    </xf>
    <xf numFmtId="0" fontId="62" fillId="0" borderId="0" xfId="0" applyFont="1" applyFill="1" applyBorder="1" applyAlignment="1">
      <alignment vertical="center"/>
    </xf>
    <xf numFmtId="0" fontId="60" fillId="37" borderId="27" xfId="0" applyFont="1" applyFill="1" applyBorder="1" applyAlignment="1">
      <alignment horizontal="center" vertical="center"/>
    </xf>
    <xf numFmtId="0" fontId="60" fillId="37"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60" fillId="15" borderId="27" xfId="0" applyFont="1" applyFill="1" applyBorder="1" applyAlignment="1">
      <alignment horizontal="center" vertical="center"/>
    </xf>
    <xf numFmtId="0" fontId="60" fillId="15" borderId="13" xfId="0" applyFont="1" applyFill="1" applyBorder="1" applyAlignment="1">
      <alignment horizontal="center" vertical="center"/>
    </xf>
    <xf numFmtId="0" fontId="60" fillId="0" borderId="41" xfId="0" applyFont="1" applyBorder="1" applyAlignment="1">
      <alignment horizontal="center" vertical="center" wrapText="1"/>
    </xf>
    <xf numFmtId="0" fontId="60" fillId="0" borderId="41" xfId="0" applyFont="1" applyBorder="1" applyAlignment="1">
      <alignment horizontal="center" vertical="center"/>
    </xf>
    <xf numFmtId="0" fontId="61" fillId="0" borderId="0" xfId="0" applyFont="1" applyBorder="1" applyAlignment="1">
      <alignment vertical="center"/>
    </xf>
    <xf numFmtId="0" fontId="61" fillId="0" borderId="148" xfId="0" applyFont="1" applyBorder="1" applyAlignment="1">
      <alignment vertical="center"/>
    </xf>
    <xf numFmtId="0" fontId="61" fillId="0" borderId="44" xfId="0" applyFont="1" applyBorder="1" applyAlignment="1">
      <alignment vertical="center"/>
    </xf>
    <xf numFmtId="0" fontId="61" fillId="0" borderId="47" xfId="0" applyFont="1" applyBorder="1" applyAlignment="1">
      <alignment vertical="center"/>
    </xf>
    <xf numFmtId="0" fontId="24" fillId="0" borderId="41" xfId="0" applyFont="1" applyBorder="1" applyAlignment="1">
      <alignment horizontal="center" vertical="center"/>
    </xf>
    <xf numFmtId="0" fontId="24" fillId="0" borderId="27" xfId="0" applyFont="1" applyBorder="1" applyAlignment="1">
      <alignment horizontal="center" vertical="center"/>
    </xf>
    <xf numFmtId="0" fontId="24" fillId="0" borderId="13" xfId="0" applyFont="1" applyBorder="1" applyAlignment="1">
      <alignment horizontal="center" vertical="center"/>
    </xf>
    <xf numFmtId="0" fontId="24" fillId="0" borderId="19" xfId="0" applyFont="1" applyBorder="1" applyAlignment="1">
      <alignment horizontal="center" vertical="center"/>
    </xf>
    <xf numFmtId="0" fontId="0" fillId="0" borderId="86" xfId="0" applyBorder="1" applyAlignment="1">
      <alignment horizontal="center" vertical="center" wrapText="1"/>
    </xf>
    <xf numFmtId="0" fontId="0" fillId="0" borderId="28" xfId="0" applyBorder="1" applyAlignment="1">
      <alignment horizontal="center" vertical="center" wrapText="1"/>
    </xf>
    <xf numFmtId="0" fontId="0" fillId="0" borderId="15"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176" fontId="0" fillId="0" borderId="41" xfId="50" applyNumberFormat="1" applyFont="1" applyBorder="1" applyAlignment="1">
      <alignment horizontal="center" vertical="center" shrinkToFit="1"/>
    </xf>
    <xf numFmtId="176" fontId="60" fillId="37" borderId="41" xfId="50" applyNumberFormat="1" applyFont="1" applyFill="1" applyBorder="1" applyAlignment="1">
      <alignment horizontal="right" vertical="center" indent="1" shrinkToFit="1"/>
    </xf>
    <xf numFmtId="176" fontId="60" fillId="15" borderId="41" xfId="50" applyNumberFormat="1" applyFont="1" applyFill="1" applyBorder="1" applyAlignment="1">
      <alignment horizontal="right" vertical="center" indent="1" shrinkToFit="1"/>
    </xf>
    <xf numFmtId="176" fontId="60" fillId="0" borderId="0" xfId="50" applyNumberFormat="1" applyFont="1" applyFill="1" applyBorder="1" applyAlignment="1">
      <alignment horizontal="left" vertical="top" wrapText="1" shrinkToFit="1"/>
    </xf>
    <xf numFmtId="176" fontId="0" fillId="0" borderId="41" xfId="50" applyNumberFormat="1" applyFont="1" applyBorder="1" applyAlignment="1">
      <alignment horizontal="center" vertical="center" wrapText="1" shrinkToFit="1"/>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187" fontId="60" fillId="0" borderId="41" xfId="42" applyNumberFormat="1" applyFont="1" applyFill="1" applyBorder="1" applyAlignment="1" quotePrefix="1">
      <alignment horizontal="right" vertical="center" indent="1" shrinkToFit="1"/>
    </xf>
    <xf numFmtId="187" fontId="60" fillId="0" borderId="41" xfId="42" applyNumberFormat="1" applyFont="1" applyFill="1" applyBorder="1" applyAlignment="1">
      <alignment horizontal="right" vertical="center" indent="1" shrinkToFit="1"/>
    </xf>
    <xf numFmtId="187" fontId="60" fillId="15" borderId="41" xfId="42" applyNumberFormat="1" applyFont="1" applyFill="1" applyBorder="1" applyAlignment="1">
      <alignment horizontal="right" vertical="center" indent="1" shrinkToFit="1"/>
    </xf>
    <xf numFmtId="0" fontId="24" fillId="37" borderId="42" xfId="0" applyFont="1" applyFill="1" applyBorder="1" applyAlignment="1">
      <alignment horizontal="center" vertical="center"/>
    </xf>
    <xf numFmtId="0" fontId="24" fillId="37" borderId="51" xfId="0" applyFont="1" applyFill="1" applyBorder="1" applyAlignment="1">
      <alignment horizontal="center" vertical="center"/>
    </xf>
    <xf numFmtId="0" fontId="24" fillId="37" borderId="32" xfId="0" applyFont="1" applyFill="1" applyBorder="1" applyAlignment="1">
      <alignment horizontal="center" vertical="center"/>
    </xf>
    <xf numFmtId="0" fontId="62" fillId="0" borderId="152" xfId="0" applyFont="1" applyFill="1" applyBorder="1" applyAlignment="1">
      <alignment vertical="center"/>
    </xf>
    <xf numFmtId="176" fontId="0" fillId="37" borderId="51" xfId="50" applyNumberFormat="1" applyFont="1" applyFill="1" applyBorder="1" applyAlignment="1">
      <alignment horizontal="center" vertical="center" shrinkToFit="1"/>
    </xf>
    <xf numFmtId="176" fontId="0" fillId="0" borderId="86" xfId="50" applyNumberFormat="1" applyFont="1" applyBorder="1" applyAlignment="1">
      <alignment horizontal="center" vertical="center" wrapText="1" shrinkToFit="1"/>
    </xf>
    <xf numFmtId="176" fontId="0" fillId="0" borderId="87" xfId="50" applyNumberFormat="1" applyFont="1" applyBorder="1" applyAlignment="1">
      <alignment horizontal="center" vertical="center" wrapText="1" shrinkToFit="1"/>
    </xf>
    <xf numFmtId="176" fontId="0" fillId="0" borderId="88" xfId="50" applyNumberFormat="1" applyFont="1" applyBorder="1" applyAlignment="1">
      <alignment horizontal="center" vertical="center" wrapText="1"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チェック表表紙&amp;申請書＆事業所一覧表" xfId="63"/>
    <cellStyle name="標準_チェック表表紙のみ" xfId="64"/>
    <cellStyle name="標準_更新審査用トラックチェックリストexcel版05.11" xfId="65"/>
    <cellStyle name="標準_更新審査用トラックチェックリストexcel版05.11 2" xfId="66"/>
    <cellStyle name="標準_申請用トラックチェックリスト記入表（その２）改訂04.11" xfId="67"/>
    <cellStyle name="標準_申請用トラックチェックリスト記入表（その２）改訂04.11_チェックリスト改訂07.03 2" xfId="68"/>
    <cellStyle name="標準_申請用トラックチェックリスト記入表（その２）改訂04.11_申請用トラックチェックリストexcel版05.04 2"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44</xdr:row>
      <xdr:rowOff>47625</xdr:rowOff>
    </xdr:from>
    <xdr:to>
      <xdr:col>7</xdr:col>
      <xdr:colOff>600075</xdr:colOff>
      <xdr:row>46</xdr:row>
      <xdr:rowOff>0</xdr:rowOff>
    </xdr:to>
    <xdr:sp>
      <xdr:nvSpPr>
        <xdr:cNvPr id="4" name="AutoShape 62"/>
        <xdr:cNvSpPr>
          <a:spLocks/>
        </xdr:cNvSpPr>
      </xdr:nvSpPr>
      <xdr:spPr>
        <a:xfrm>
          <a:off x="5124450" y="840105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44</xdr:row>
      <xdr:rowOff>76200</xdr:rowOff>
    </xdr:from>
    <xdr:to>
      <xdr:col>8</xdr:col>
      <xdr:colOff>1162050</xdr:colOff>
      <xdr:row>45</xdr:row>
      <xdr:rowOff>190500</xdr:rowOff>
    </xdr:to>
    <xdr:sp>
      <xdr:nvSpPr>
        <xdr:cNvPr id="5" name="Text Box 63"/>
        <xdr:cNvSpPr txBox="1">
          <a:spLocks noChangeArrowheads="1"/>
        </xdr:cNvSpPr>
      </xdr:nvSpPr>
      <xdr:spPr>
        <a:xfrm>
          <a:off x="5229225" y="842962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6" name="Line 64"/>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7" name="Group 67"/>
        <xdr:cNvGrpSpPr>
          <a:grpSpLocks/>
        </xdr:cNvGrpSpPr>
      </xdr:nvGrpSpPr>
      <xdr:grpSpPr>
        <a:xfrm>
          <a:off x="1190625" y="3743325"/>
          <a:ext cx="4533900" cy="657225"/>
          <a:chOff x="125" y="387"/>
          <a:chExt cx="434" cy="58"/>
        </a:xfrm>
        <a:solidFill>
          <a:srgbClr val="FFFFFF"/>
        </a:solidFill>
      </xdr:grpSpPr>
      <xdr:sp>
        <xdr:nvSpPr>
          <xdr:cNvPr id="8" name="AutoShape 68"/>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69"/>
          <xdr:cNvSpPr txBox="1">
            <a:spLocks noChangeArrowheads="1"/>
          </xdr:cNvSpPr>
        </xdr:nvSpPr>
        <xdr:spPr>
          <a:xfrm>
            <a:off x="134" y="398"/>
            <a:ext cx="419"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上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542925</xdr:colOff>
      <xdr:row>44</xdr:row>
      <xdr:rowOff>38100</xdr:rowOff>
    </xdr:from>
    <xdr:to>
      <xdr:col>3</xdr:col>
      <xdr:colOff>657225</xdr:colOff>
      <xdr:row>46</xdr:row>
      <xdr:rowOff>0</xdr:rowOff>
    </xdr:to>
    <xdr:sp>
      <xdr:nvSpPr>
        <xdr:cNvPr id="10" name="AutoShape 70"/>
        <xdr:cNvSpPr>
          <a:spLocks/>
        </xdr:cNvSpPr>
      </xdr:nvSpPr>
      <xdr:spPr>
        <a:xfrm>
          <a:off x="2447925" y="839152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619125</xdr:colOff>
      <xdr:row>47</xdr:row>
      <xdr:rowOff>114300</xdr:rowOff>
    </xdr:to>
    <xdr:sp>
      <xdr:nvSpPr>
        <xdr:cNvPr id="11" name="Text Box 71"/>
        <xdr:cNvSpPr txBox="1">
          <a:spLocks noChangeArrowheads="1"/>
        </xdr:cNvSpPr>
      </xdr:nvSpPr>
      <xdr:spPr>
        <a:xfrm>
          <a:off x="3686175" y="8858250"/>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12" name="Line 37"/>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0</xdr:rowOff>
    </xdr:from>
    <xdr:to>
      <xdr:col>6</xdr:col>
      <xdr:colOff>600075</xdr:colOff>
      <xdr:row>46</xdr:row>
      <xdr:rowOff>0</xdr:rowOff>
    </xdr:to>
    <xdr:sp>
      <xdr:nvSpPr>
        <xdr:cNvPr id="13" name="Rectangle 38"/>
        <xdr:cNvSpPr>
          <a:spLocks/>
        </xdr:cNvSpPr>
      </xdr:nvSpPr>
      <xdr:spPr>
        <a:xfrm>
          <a:off x="2857500" y="85629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133350</xdr:colOff>
      <xdr:row>0</xdr:row>
      <xdr:rowOff>95250</xdr:rowOff>
    </xdr:from>
    <xdr:to>
      <xdr:col>2</xdr:col>
      <xdr:colOff>180975</xdr:colOff>
      <xdr:row>7</xdr:row>
      <xdr:rowOff>123825</xdr:rowOff>
    </xdr:to>
    <xdr:pic>
      <xdr:nvPicPr>
        <xdr:cNvPr id="14" name="Picture 14" descr="認証ロゴマーク（陸）改訂120409"/>
        <xdr:cNvPicPr preferRelativeResize="1">
          <a:picLocks noChangeAspect="1"/>
        </xdr:cNvPicPr>
      </xdr:nvPicPr>
      <xdr:blipFill>
        <a:blip r:embed="rId1"/>
        <a:stretch>
          <a:fillRect/>
        </a:stretch>
      </xdr:blipFill>
      <xdr:spPr>
        <a:xfrm>
          <a:off x="133350" y="95250"/>
          <a:ext cx="126682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85725</xdr:rowOff>
    </xdr:from>
    <xdr:to>
      <xdr:col>2</xdr:col>
      <xdr:colOff>66675</xdr:colOff>
      <xdr:row>6</xdr:row>
      <xdr:rowOff>295275</xdr:rowOff>
    </xdr:to>
    <xdr:grpSp>
      <xdr:nvGrpSpPr>
        <xdr:cNvPr id="1" name="グループ化 1"/>
        <xdr:cNvGrpSpPr>
          <a:grpSpLocks/>
        </xdr:cNvGrpSpPr>
      </xdr:nvGrpSpPr>
      <xdr:grpSpPr>
        <a:xfrm>
          <a:off x="0" y="1666875"/>
          <a:ext cx="619125" cy="209550"/>
          <a:chOff x="8086725" y="2133600"/>
          <a:chExt cx="619125" cy="209550"/>
        </a:xfrm>
        <a:solidFill>
          <a:srgbClr val="FFFFFF"/>
        </a:solidFill>
      </xdr:grpSpPr>
    </xdr:grpSp>
    <xdr:clientData/>
  </xdr:twoCellAnchor>
  <xdr:twoCellAnchor>
    <xdr:from>
      <xdr:col>0</xdr:col>
      <xdr:colOff>0</xdr:colOff>
      <xdr:row>7</xdr:row>
      <xdr:rowOff>28575</xdr:rowOff>
    </xdr:from>
    <xdr:to>
      <xdr:col>2</xdr:col>
      <xdr:colOff>66675</xdr:colOff>
      <xdr:row>7</xdr:row>
      <xdr:rowOff>238125</xdr:rowOff>
    </xdr:to>
    <xdr:grpSp>
      <xdr:nvGrpSpPr>
        <xdr:cNvPr id="4" name="グループ化 4"/>
        <xdr:cNvGrpSpPr>
          <a:grpSpLocks/>
        </xdr:cNvGrpSpPr>
      </xdr:nvGrpSpPr>
      <xdr:grpSpPr>
        <a:xfrm>
          <a:off x="0" y="1962150"/>
          <a:ext cx="619125" cy="209550"/>
          <a:chOff x="8086725" y="2133600"/>
          <a:chExt cx="619125" cy="209550"/>
        </a:xfrm>
        <a:solidFill>
          <a:srgbClr val="FFFFFF"/>
        </a:solidFill>
      </xdr:grpSpPr>
    </xdr:grpSp>
    <xdr:clientData/>
  </xdr:twoCellAnchor>
  <xdr:twoCellAnchor>
    <xdr:from>
      <xdr:col>0</xdr:col>
      <xdr:colOff>0</xdr:colOff>
      <xdr:row>8</xdr:row>
      <xdr:rowOff>19050</xdr:rowOff>
    </xdr:from>
    <xdr:to>
      <xdr:col>2</xdr:col>
      <xdr:colOff>66675</xdr:colOff>
      <xdr:row>8</xdr:row>
      <xdr:rowOff>228600</xdr:rowOff>
    </xdr:to>
    <xdr:grpSp>
      <xdr:nvGrpSpPr>
        <xdr:cNvPr id="7" name="グループ化 7"/>
        <xdr:cNvGrpSpPr>
          <a:grpSpLocks/>
        </xdr:cNvGrpSpPr>
      </xdr:nvGrpSpPr>
      <xdr:grpSpPr>
        <a:xfrm>
          <a:off x="0" y="2209800"/>
          <a:ext cx="619125" cy="209550"/>
          <a:chOff x="8086725" y="2133600"/>
          <a:chExt cx="619125" cy="209550"/>
        </a:xfrm>
        <a:solidFill>
          <a:srgbClr val="FFFFFF"/>
        </a:solidFill>
      </xdr:grpSpPr>
    </xdr:grpSp>
    <xdr:clientData/>
  </xdr:twoCellAnchor>
  <xdr:twoCellAnchor>
    <xdr:from>
      <xdr:col>0</xdr:col>
      <xdr:colOff>0</xdr:colOff>
      <xdr:row>10</xdr:row>
      <xdr:rowOff>85725</xdr:rowOff>
    </xdr:from>
    <xdr:to>
      <xdr:col>2</xdr:col>
      <xdr:colOff>66675</xdr:colOff>
      <xdr:row>10</xdr:row>
      <xdr:rowOff>295275</xdr:rowOff>
    </xdr:to>
    <xdr:grpSp>
      <xdr:nvGrpSpPr>
        <xdr:cNvPr id="10" name="グループ化 10"/>
        <xdr:cNvGrpSpPr>
          <a:grpSpLocks/>
        </xdr:cNvGrpSpPr>
      </xdr:nvGrpSpPr>
      <xdr:grpSpPr>
        <a:xfrm>
          <a:off x="0" y="2790825"/>
          <a:ext cx="619125" cy="209550"/>
          <a:chOff x="8086725" y="2133600"/>
          <a:chExt cx="619125" cy="209550"/>
        </a:xfrm>
        <a:solidFill>
          <a:srgbClr val="FFFFFF"/>
        </a:solidFill>
      </xdr:grpSpPr>
    </xdr:grpSp>
    <xdr:clientData/>
  </xdr:twoCellAnchor>
  <xdr:twoCellAnchor>
    <xdr:from>
      <xdr:col>0</xdr:col>
      <xdr:colOff>0</xdr:colOff>
      <xdr:row>13</xdr:row>
      <xdr:rowOff>19050</xdr:rowOff>
    </xdr:from>
    <xdr:to>
      <xdr:col>2</xdr:col>
      <xdr:colOff>66675</xdr:colOff>
      <xdr:row>13</xdr:row>
      <xdr:rowOff>228600</xdr:rowOff>
    </xdr:to>
    <xdr:grpSp>
      <xdr:nvGrpSpPr>
        <xdr:cNvPr id="13" name="グループ化 13"/>
        <xdr:cNvGrpSpPr>
          <a:grpSpLocks/>
        </xdr:cNvGrpSpPr>
      </xdr:nvGrpSpPr>
      <xdr:grpSpPr>
        <a:xfrm>
          <a:off x="0" y="3752850"/>
          <a:ext cx="619125" cy="209550"/>
          <a:chOff x="8086725" y="2133600"/>
          <a:chExt cx="619125" cy="209550"/>
        </a:xfrm>
        <a:solidFill>
          <a:srgbClr val="FFFFFF"/>
        </a:solidFill>
      </xdr:grpSpPr>
    </xdr:grpSp>
    <xdr:clientData/>
  </xdr:twoCellAnchor>
  <xdr:twoCellAnchor>
    <xdr:from>
      <xdr:col>0</xdr:col>
      <xdr:colOff>0</xdr:colOff>
      <xdr:row>14</xdr:row>
      <xdr:rowOff>19050</xdr:rowOff>
    </xdr:from>
    <xdr:to>
      <xdr:col>2</xdr:col>
      <xdr:colOff>66675</xdr:colOff>
      <xdr:row>14</xdr:row>
      <xdr:rowOff>228600</xdr:rowOff>
    </xdr:to>
    <xdr:grpSp>
      <xdr:nvGrpSpPr>
        <xdr:cNvPr id="16" name="グループ化 16"/>
        <xdr:cNvGrpSpPr>
          <a:grpSpLocks/>
        </xdr:cNvGrpSpPr>
      </xdr:nvGrpSpPr>
      <xdr:grpSpPr>
        <a:xfrm>
          <a:off x="0" y="4010025"/>
          <a:ext cx="619125" cy="209550"/>
          <a:chOff x="8086725" y="2133600"/>
          <a:chExt cx="619125" cy="209550"/>
        </a:xfrm>
        <a:solidFill>
          <a:srgbClr val="FFFFFF"/>
        </a:solidFill>
      </xdr:grpSpPr>
    </xdr:grpSp>
    <xdr:clientData/>
  </xdr:twoCellAnchor>
  <xdr:twoCellAnchor>
    <xdr:from>
      <xdr:col>0</xdr:col>
      <xdr:colOff>0</xdr:colOff>
      <xdr:row>15</xdr:row>
      <xdr:rowOff>19050</xdr:rowOff>
    </xdr:from>
    <xdr:to>
      <xdr:col>2</xdr:col>
      <xdr:colOff>66675</xdr:colOff>
      <xdr:row>15</xdr:row>
      <xdr:rowOff>228600</xdr:rowOff>
    </xdr:to>
    <xdr:grpSp>
      <xdr:nvGrpSpPr>
        <xdr:cNvPr id="19" name="グループ化 19"/>
        <xdr:cNvGrpSpPr>
          <a:grpSpLocks/>
        </xdr:cNvGrpSpPr>
      </xdr:nvGrpSpPr>
      <xdr:grpSpPr>
        <a:xfrm>
          <a:off x="0" y="4267200"/>
          <a:ext cx="619125" cy="209550"/>
          <a:chOff x="8086725" y="2133600"/>
          <a:chExt cx="619125" cy="209550"/>
        </a:xfrm>
        <a:solidFill>
          <a:srgbClr val="FFFFFF"/>
        </a:solidFill>
      </xdr:grpSpPr>
    </xdr:grpSp>
    <xdr:clientData/>
  </xdr:twoCellAnchor>
  <xdr:twoCellAnchor>
    <xdr:from>
      <xdr:col>0</xdr:col>
      <xdr:colOff>0</xdr:colOff>
      <xdr:row>17</xdr:row>
      <xdr:rowOff>19050</xdr:rowOff>
    </xdr:from>
    <xdr:to>
      <xdr:col>2</xdr:col>
      <xdr:colOff>66675</xdr:colOff>
      <xdr:row>17</xdr:row>
      <xdr:rowOff>228600</xdr:rowOff>
    </xdr:to>
    <xdr:grpSp>
      <xdr:nvGrpSpPr>
        <xdr:cNvPr id="22" name="グループ化 22"/>
        <xdr:cNvGrpSpPr>
          <a:grpSpLocks/>
        </xdr:cNvGrpSpPr>
      </xdr:nvGrpSpPr>
      <xdr:grpSpPr>
        <a:xfrm>
          <a:off x="0" y="4781550"/>
          <a:ext cx="619125" cy="209550"/>
          <a:chOff x="8086725" y="2133600"/>
          <a:chExt cx="619125" cy="209550"/>
        </a:xfrm>
        <a:solidFill>
          <a:srgbClr val="FFFFFF"/>
        </a:solidFill>
      </xdr:grpSpPr>
    </xdr:grpSp>
    <xdr:clientData/>
  </xdr:twoCellAnchor>
  <xdr:twoCellAnchor>
    <xdr:from>
      <xdr:col>0</xdr:col>
      <xdr:colOff>0</xdr:colOff>
      <xdr:row>18</xdr:row>
      <xdr:rowOff>104775</xdr:rowOff>
    </xdr:from>
    <xdr:to>
      <xdr:col>2</xdr:col>
      <xdr:colOff>66675</xdr:colOff>
      <xdr:row>18</xdr:row>
      <xdr:rowOff>276225</xdr:rowOff>
    </xdr:to>
    <xdr:grpSp>
      <xdr:nvGrpSpPr>
        <xdr:cNvPr id="25" name="グループ化 25"/>
        <xdr:cNvGrpSpPr>
          <a:grpSpLocks/>
        </xdr:cNvGrpSpPr>
      </xdr:nvGrpSpPr>
      <xdr:grpSpPr>
        <a:xfrm>
          <a:off x="0" y="5124450"/>
          <a:ext cx="619125" cy="171450"/>
          <a:chOff x="8086725" y="2133600"/>
          <a:chExt cx="619125" cy="209550"/>
        </a:xfrm>
        <a:solidFill>
          <a:srgbClr val="FFFFFF"/>
        </a:solidFill>
      </xdr:grpSpPr>
    </xdr:grpSp>
    <xdr:clientData/>
  </xdr:twoCellAnchor>
  <xdr:twoCellAnchor>
    <xdr:from>
      <xdr:col>0</xdr:col>
      <xdr:colOff>0</xdr:colOff>
      <xdr:row>22</xdr:row>
      <xdr:rowOff>19050</xdr:rowOff>
    </xdr:from>
    <xdr:to>
      <xdr:col>2</xdr:col>
      <xdr:colOff>66675</xdr:colOff>
      <xdr:row>22</xdr:row>
      <xdr:rowOff>228600</xdr:rowOff>
    </xdr:to>
    <xdr:grpSp>
      <xdr:nvGrpSpPr>
        <xdr:cNvPr id="28" name="グループ化 28"/>
        <xdr:cNvGrpSpPr>
          <a:grpSpLocks/>
        </xdr:cNvGrpSpPr>
      </xdr:nvGrpSpPr>
      <xdr:grpSpPr>
        <a:xfrm>
          <a:off x="0" y="6372225"/>
          <a:ext cx="619125" cy="209550"/>
          <a:chOff x="8086725" y="2133600"/>
          <a:chExt cx="619125" cy="209550"/>
        </a:xfrm>
        <a:solidFill>
          <a:srgbClr val="FFFFFF"/>
        </a:solidFill>
      </xdr:grpSpPr>
    </xdr:grpSp>
    <xdr:clientData/>
  </xdr:twoCellAnchor>
  <xdr:twoCellAnchor>
    <xdr:from>
      <xdr:col>0</xdr:col>
      <xdr:colOff>0</xdr:colOff>
      <xdr:row>23</xdr:row>
      <xdr:rowOff>28575</xdr:rowOff>
    </xdr:from>
    <xdr:to>
      <xdr:col>2</xdr:col>
      <xdr:colOff>66675</xdr:colOff>
      <xdr:row>23</xdr:row>
      <xdr:rowOff>209550</xdr:rowOff>
    </xdr:to>
    <xdr:grpSp>
      <xdr:nvGrpSpPr>
        <xdr:cNvPr id="31" name="グループ化 31"/>
        <xdr:cNvGrpSpPr>
          <a:grpSpLocks/>
        </xdr:cNvGrpSpPr>
      </xdr:nvGrpSpPr>
      <xdr:grpSpPr>
        <a:xfrm>
          <a:off x="0" y="6638925"/>
          <a:ext cx="619125" cy="180975"/>
          <a:chOff x="8086725" y="2133600"/>
          <a:chExt cx="619125" cy="209550"/>
        </a:xfrm>
        <a:solidFill>
          <a:srgbClr val="FFFFFF"/>
        </a:solidFill>
      </xdr:grpSpPr>
    </xdr:grpSp>
    <xdr:clientData/>
  </xdr:twoCellAnchor>
  <xdr:twoCellAnchor>
    <xdr:from>
      <xdr:col>0</xdr:col>
      <xdr:colOff>0</xdr:colOff>
      <xdr:row>24</xdr:row>
      <xdr:rowOff>57150</xdr:rowOff>
    </xdr:from>
    <xdr:to>
      <xdr:col>2</xdr:col>
      <xdr:colOff>66675</xdr:colOff>
      <xdr:row>24</xdr:row>
      <xdr:rowOff>209550</xdr:rowOff>
    </xdr:to>
    <xdr:grpSp>
      <xdr:nvGrpSpPr>
        <xdr:cNvPr id="34" name="グループ化 34"/>
        <xdr:cNvGrpSpPr>
          <a:grpSpLocks/>
        </xdr:cNvGrpSpPr>
      </xdr:nvGrpSpPr>
      <xdr:grpSpPr>
        <a:xfrm>
          <a:off x="0" y="6924675"/>
          <a:ext cx="619125" cy="152400"/>
          <a:chOff x="8086725" y="2133600"/>
          <a:chExt cx="619125" cy="209550"/>
        </a:xfrm>
        <a:solidFill>
          <a:srgbClr val="FFFFFF"/>
        </a:solidFill>
      </xdr:grpSpPr>
    </xdr:grpSp>
    <xdr:clientData/>
  </xdr:twoCellAnchor>
  <xdr:twoCellAnchor>
    <xdr:from>
      <xdr:col>0</xdr:col>
      <xdr:colOff>0</xdr:colOff>
      <xdr:row>25</xdr:row>
      <xdr:rowOff>85725</xdr:rowOff>
    </xdr:from>
    <xdr:to>
      <xdr:col>2</xdr:col>
      <xdr:colOff>66675</xdr:colOff>
      <xdr:row>25</xdr:row>
      <xdr:rowOff>295275</xdr:rowOff>
    </xdr:to>
    <xdr:grpSp>
      <xdr:nvGrpSpPr>
        <xdr:cNvPr id="37" name="グループ化 37"/>
        <xdr:cNvGrpSpPr>
          <a:grpSpLocks/>
        </xdr:cNvGrpSpPr>
      </xdr:nvGrpSpPr>
      <xdr:grpSpPr>
        <a:xfrm>
          <a:off x="0" y="7305675"/>
          <a:ext cx="619125" cy="209550"/>
          <a:chOff x="8086725" y="2133600"/>
          <a:chExt cx="619125" cy="209550"/>
        </a:xfrm>
        <a:solidFill>
          <a:srgbClr val="FFFFFF"/>
        </a:solidFill>
      </xdr:grpSpPr>
    </xdr:grpSp>
    <xdr:clientData/>
  </xdr:twoCellAnchor>
  <xdr:twoCellAnchor>
    <xdr:from>
      <xdr:col>0</xdr:col>
      <xdr:colOff>0</xdr:colOff>
      <xdr:row>27</xdr:row>
      <xdr:rowOff>19050</xdr:rowOff>
    </xdr:from>
    <xdr:to>
      <xdr:col>2</xdr:col>
      <xdr:colOff>66675</xdr:colOff>
      <xdr:row>27</xdr:row>
      <xdr:rowOff>228600</xdr:rowOff>
    </xdr:to>
    <xdr:grpSp>
      <xdr:nvGrpSpPr>
        <xdr:cNvPr id="40" name="グループ化 40"/>
        <xdr:cNvGrpSpPr>
          <a:grpSpLocks/>
        </xdr:cNvGrpSpPr>
      </xdr:nvGrpSpPr>
      <xdr:grpSpPr>
        <a:xfrm>
          <a:off x="0" y="7848600"/>
          <a:ext cx="619125" cy="209550"/>
          <a:chOff x="8086725" y="2133600"/>
          <a:chExt cx="619125" cy="209550"/>
        </a:xfrm>
        <a:solidFill>
          <a:srgbClr val="FFFFFF"/>
        </a:solidFill>
      </xdr:grpSpPr>
    </xdr:grpSp>
    <xdr:clientData/>
  </xdr:twoCellAnchor>
  <xdr:twoCellAnchor>
    <xdr:from>
      <xdr:col>0</xdr:col>
      <xdr:colOff>0</xdr:colOff>
      <xdr:row>28</xdr:row>
      <xdr:rowOff>76200</xdr:rowOff>
    </xdr:from>
    <xdr:to>
      <xdr:col>2</xdr:col>
      <xdr:colOff>66675</xdr:colOff>
      <xdr:row>28</xdr:row>
      <xdr:rowOff>285750</xdr:rowOff>
    </xdr:to>
    <xdr:grpSp>
      <xdr:nvGrpSpPr>
        <xdr:cNvPr id="43" name="グループ化 43"/>
        <xdr:cNvGrpSpPr>
          <a:grpSpLocks/>
        </xdr:cNvGrpSpPr>
      </xdr:nvGrpSpPr>
      <xdr:grpSpPr>
        <a:xfrm>
          <a:off x="0" y="8162925"/>
          <a:ext cx="619125" cy="209550"/>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238125</xdr:rowOff>
    </xdr:to>
    <xdr:grpSp>
      <xdr:nvGrpSpPr>
        <xdr:cNvPr id="46" name="グループ化 46"/>
        <xdr:cNvGrpSpPr>
          <a:grpSpLocks/>
        </xdr:cNvGrpSpPr>
      </xdr:nvGrpSpPr>
      <xdr:grpSpPr>
        <a:xfrm>
          <a:off x="0" y="8505825"/>
          <a:ext cx="619125" cy="209550"/>
          <a:chOff x="8086725" y="2133600"/>
          <a:chExt cx="619125" cy="209550"/>
        </a:xfrm>
        <a:solidFill>
          <a:srgbClr val="FFFFFF"/>
        </a:solidFill>
      </xdr:grpSpPr>
    </xdr:grpSp>
    <xdr:clientData/>
  </xdr:twoCellAnchor>
  <xdr:twoCellAnchor>
    <xdr:from>
      <xdr:col>0</xdr:col>
      <xdr:colOff>0</xdr:colOff>
      <xdr:row>30</xdr:row>
      <xdr:rowOff>28575</xdr:rowOff>
    </xdr:from>
    <xdr:to>
      <xdr:col>2</xdr:col>
      <xdr:colOff>66675</xdr:colOff>
      <xdr:row>30</xdr:row>
      <xdr:rowOff>238125</xdr:rowOff>
    </xdr:to>
    <xdr:grpSp>
      <xdr:nvGrpSpPr>
        <xdr:cNvPr id="49" name="グループ化 49"/>
        <xdr:cNvGrpSpPr>
          <a:grpSpLocks/>
        </xdr:cNvGrpSpPr>
      </xdr:nvGrpSpPr>
      <xdr:grpSpPr>
        <a:xfrm>
          <a:off x="0" y="8763000"/>
          <a:ext cx="619125" cy="209550"/>
          <a:chOff x="8086725" y="2133600"/>
          <a:chExt cx="619125" cy="209550"/>
        </a:xfrm>
        <a:solidFill>
          <a:srgbClr val="FFFFFF"/>
        </a:solidFill>
      </xdr:grpSpPr>
    </xdr:grpSp>
    <xdr:clientData/>
  </xdr:twoCellAnchor>
  <xdr:twoCellAnchor>
    <xdr:from>
      <xdr:col>0</xdr:col>
      <xdr:colOff>0</xdr:colOff>
      <xdr:row>31</xdr:row>
      <xdr:rowOff>38100</xdr:rowOff>
    </xdr:from>
    <xdr:to>
      <xdr:col>2</xdr:col>
      <xdr:colOff>66675</xdr:colOff>
      <xdr:row>31</xdr:row>
      <xdr:rowOff>200025</xdr:rowOff>
    </xdr:to>
    <xdr:grpSp>
      <xdr:nvGrpSpPr>
        <xdr:cNvPr id="52" name="グループ化 52"/>
        <xdr:cNvGrpSpPr>
          <a:grpSpLocks/>
        </xdr:cNvGrpSpPr>
      </xdr:nvGrpSpPr>
      <xdr:grpSpPr>
        <a:xfrm>
          <a:off x="0" y="9029700"/>
          <a:ext cx="619125" cy="161925"/>
          <a:chOff x="8086725" y="2133600"/>
          <a:chExt cx="619125" cy="209550"/>
        </a:xfrm>
        <a:solidFill>
          <a:srgbClr val="FFFFFF"/>
        </a:solidFill>
      </xdr:grpSpPr>
    </xdr:grpSp>
    <xdr:clientData/>
  </xdr:twoCellAnchor>
  <xdr:twoCellAnchor>
    <xdr:from>
      <xdr:col>0</xdr:col>
      <xdr:colOff>0</xdr:colOff>
      <xdr:row>33</xdr:row>
      <xdr:rowOff>28575</xdr:rowOff>
    </xdr:from>
    <xdr:to>
      <xdr:col>2</xdr:col>
      <xdr:colOff>66675</xdr:colOff>
      <xdr:row>33</xdr:row>
      <xdr:rowOff>238125</xdr:rowOff>
    </xdr:to>
    <xdr:grpSp>
      <xdr:nvGrpSpPr>
        <xdr:cNvPr id="55" name="グループ化 55"/>
        <xdr:cNvGrpSpPr>
          <a:grpSpLocks/>
        </xdr:cNvGrpSpPr>
      </xdr:nvGrpSpPr>
      <xdr:grpSpPr>
        <a:xfrm>
          <a:off x="0" y="9534525"/>
          <a:ext cx="619125" cy="209550"/>
          <a:chOff x="8086725" y="2133600"/>
          <a:chExt cx="619125" cy="209550"/>
        </a:xfrm>
        <a:solidFill>
          <a:srgbClr val="FFFFFF"/>
        </a:solidFill>
      </xdr:grpSpPr>
    </xdr:grpSp>
    <xdr:clientData/>
  </xdr:twoCellAnchor>
  <xdr:twoCellAnchor>
    <xdr:from>
      <xdr:col>0</xdr:col>
      <xdr:colOff>0</xdr:colOff>
      <xdr:row>34</xdr:row>
      <xdr:rowOff>19050</xdr:rowOff>
    </xdr:from>
    <xdr:to>
      <xdr:col>2</xdr:col>
      <xdr:colOff>66675</xdr:colOff>
      <xdr:row>34</xdr:row>
      <xdr:rowOff>228600</xdr:rowOff>
    </xdr:to>
    <xdr:grpSp>
      <xdr:nvGrpSpPr>
        <xdr:cNvPr id="58" name="グループ化 58"/>
        <xdr:cNvGrpSpPr>
          <a:grpSpLocks/>
        </xdr:cNvGrpSpPr>
      </xdr:nvGrpSpPr>
      <xdr:grpSpPr>
        <a:xfrm>
          <a:off x="0" y="9782175"/>
          <a:ext cx="619125" cy="209550"/>
          <a:chOff x="8086725" y="2133600"/>
          <a:chExt cx="619125" cy="209550"/>
        </a:xfrm>
        <a:solidFill>
          <a:srgbClr val="FFFFFF"/>
        </a:solidFill>
      </xdr:grpSpPr>
    </xdr:grpSp>
    <xdr:clientData/>
  </xdr:twoCellAnchor>
  <xdr:twoCellAnchor>
    <xdr:from>
      <xdr:col>0</xdr:col>
      <xdr:colOff>0</xdr:colOff>
      <xdr:row>35</xdr:row>
      <xdr:rowOff>85725</xdr:rowOff>
    </xdr:from>
    <xdr:to>
      <xdr:col>2</xdr:col>
      <xdr:colOff>66675</xdr:colOff>
      <xdr:row>35</xdr:row>
      <xdr:rowOff>295275</xdr:rowOff>
    </xdr:to>
    <xdr:grpSp>
      <xdr:nvGrpSpPr>
        <xdr:cNvPr id="61" name="グループ化 61"/>
        <xdr:cNvGrpSpPr>
          <a:grpSpLocks/>
        </xdr:cNvGrpSpPr>
      </xdr:nvGrpSpPr>
      <xdr:grpSpPr>
        <a:xfrm>
          <a:off x="0" y="10106025"/>
          <a:ext cx="619125" cy="209550"/>
          <a:chOff x="8086725" y="2133600"/>
          <a:chExt cx="619125" cy="209550"/>
        </a:xfrm>
        <a:solidFill>
          <a:srgbClr val="FFFFFF"/>
        </a:solidFill>
      </xdr:grpSpPr>
    </xdr:grpSp>
    <xdr:clientData/>
  </xdr:twoCellAnchor>
  <xdr:twoCellAnchor>
    <xdr:from>
      <xdr:col>0</xdr:col>
      <xdr:colOff>0</xdr:colOff>
      <xdr:row>37</xdr:row>
      <xdr:rowOff>38100</xdr:rowOff>
    </xdr:from>
    <xdr:to>
      <xdr:col>2</xdr:col>
      <xdr:colOff>66675</xdr:colOff>
      <xdr:row>37</xdr:row>
      <xdr:rowOff>200025</xdr:rowOff>
    </xdr:to>
    <xdr:grpSp>
      <xdr:nvGrpSpPr>
        <xdr:cNvPr id="64" name="グループ化 64"/>
        <xdr:cNvGrpSpPr>
          <a:grpSpLocks/>
        </xdr:cNvGrpSpPr>
      </xdr:nvGrpSpPr>
      <xdr:grpSpPr>
        <a:xfrm>
          <a:off x="0" y="10668000"/>
          <a:ext cx="619125" cy="161925"/>
          <a:chOff x="8086725" y="2133600"/>
          <a:chExt cx="619125" cy="209550"/>
        </a:xfrm>
        <a:solidFill>
          <a:srgbClr val="FFFFFF"/>
        </a:solidFill>
      </xdr:grpSpPr>
    </xdr:grpSp>
    <xdr:clientData/>
  </xdr:twoCellAnchor>
  <xdr:twoCellAnchor>
    <xdr:from>
      <xdr:col>0</xdr:col>
      <xdr:colOff>0</xdr:colOff>
      <xdr:row>38</xdr:row>
      <xdr:rowOff>57150</xdr:rowOff>
    </xdr:from>
    <xdr:to>
      <xdr:col>2</xdr:col>
      <xdr:colOff>66675</xdr:colOff>
      <xdr:row>38</xdr:row>
      <xdr:rowOff>200025</xdr:rowOff>
    </xdr:to>
    <xdr:grpSp>
      <xdr:nvGrpSpPr>
        <xdr:cNvPr id="67" name="グループ化 67"/>
        <xdr:cNvGrpSpPr>
          <a:grpSpLocks/>
        </xdr:cNvGrpSpPr>
      </xdr:nvGrpSpPr>
      <xdr:grpSpPr>
        <a:xfrm>
          <a:off x="0" y="10944225"/>
          <a:ext cx="619125" cy="142875"/>
          <a:chOff x="8086725" y="2133600"/>
          <a:chExt cx="619125" cy="209550"/>
        </a:xfrm>
        <a:solidFill>
          <a:srgbClr val="FFFFFF"/>
        </a:solidFill>
      </xdr:grpSpPr>
    </xdr:grpSp>
    <xdr:clientData/>
  </xdr:twoCellAnchor>
  <xdr:twoCellAnchor>
    <xdr:from>
      <xdr:col>0</xdr:col>
      <xdr:colOff>0</xdr:colOff>
      <xdr:row>39</xdr:row>
      <xdr:rowOff>47625</xdr:rowOff>
    </xdr:from>
    <xdr:to>
      <xdr:col>2</xdr:col>
      <xdr:colOff>66675</xdr:colOff>
      <xdr:row>39</xdr:row>
      <xdr:rowOff>190500</xdr:rowOff>
    </xdr:to>
    <xdr:grpSp>
      <xdr:nvGrpSpPr>
        <xdr:cNvPr id="70" name="グループ化 70"/>
        <xdr:cNvGrpSpPr>
          <a:grpSpLocks/>
        </xdr:cNvGrpSpPr>
      </xdr:nvGrpSpPr>
      <xdr:grpSpPr>
        <a:xfrm>
          <a:off x="0" y="11191875"/>
          <a:ext cx="619125" cy="142875"/>
          <a:chOff x="8086725" y="2133600"/>
          <a:chExt cx="619125" cy="209550"/>
        </a:xfrm>
        <a:solidFill>
          <a:srgbClr val="FFFFFF"/>
        </a:solidFill>
      </xdr:grpSpPr>
    </xdr:grpSp>
    <xdr:clientData/>
  </xdr:twoCellAnchor>
  <xdr:twoCellAnchor>
    <xdr:from>
      <xdr:col>0</xdr:col>
      <xdr:colOff>0</xdr:colOff>
      <xdr:row>11</xdr:row>
      <xdr:rowOff>28575</xdr:rowOff>
    </xdr:from>
    <xdr:to>
      <xdr:col>2</xdr:col>
      <xdr:colOff>66675</xdr:colOff>
      <xdr:row>11</xdr:row>
      <xdr:rowOff>238125</xdr:rowOff>
    </xdr:to>
    <xdr:grpSp>
      <xdr:nvGrpSpPr>
        <xdr:cNvPr id="73" name="グループ化 4"/>
        <xdr:cNvGrpSpPr>
          <a:grpSpLocks/>
        </xdr:cNvGrpSpPr>
      </xdr:nvGrpSpPr>
      <xdr:grpSpPr>
        <a:xfrm>
          <a:off x="0" y="3248025"/>
          <a:ext cx="619125" cy="209550"/>
          <a:chOff x="8086725" y="2133600"/>
          <a:chExt cx="6191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152400</xdr:rowOff>
    </xdr:from>
    <xdr:to>
      <xdr:col>2</xdr:col>
      <xdr:colOff>38100</xdr:colOff>
      <xdr:row>35</xdr:row>
      <xdr:rowOff>361950</xdr:rowOff>
    </xdr:to>
    <xdr:grpSp>
      <xdr:nvGrpSpPr>
        <xdr:cNvPr id="1" name="グループ化 1"/>
        <xdr:cNvGrpSpPr>
          <a:grpSpLocks/>
        </xdr:cNvGrpSpPr>
      </xdr:nvGrpSpPr>
      <xdr:grpSpPr>
        <a:xfrm>
          <a:off x="9525" y="11391900"/>
          <a:ext cx="523875" cy="209550"/>
          <a:chOff x="8124825" y="2133600"/>
          <a:chExt cx="581025" cy="209550"/>
        </a:xfrm>
        <a:solidFill>
          <a:srgbClr val="FFFFFF"/>
        </a:solidFill>
      </xdr:grpSpPr>
    </xdr:grpSp>
    <xdr:clientData/>
  </xdr:twoCellAnchor>
  <xdr:twoCellAnchor>
    <xdr:from>
      <xdr:col>0</xdr:col>
      <xdr:colOff>0</xdr:colOff>
      <xdr:row>34</xdr:row>
      <xdr:rowOff>85725</xdr:rowOff>
    </xdr:from>
    <xdr:to>
      <xdr:col>2</xdr:col>
      <xdr:colOff>28575</xdr:colOff>
      <xdr:row>34</xdr:row>
      <xdr:rowOff>295275</xdr:rowOff>
    </xdr:to>
    <xdr:grpSp>
      <xdr:nvGrpSpPr>
        <xdr:cNvPr id="4" name="グループ化 4"/>
        <xdr:cNvGrpSpPr>
          <a:grpSpLocks/>
        </xdr:cNvGrpSpPr>
      </xdr:nvGrpSpPr>
      <xdr:grpSpPr>
        <a:xfrm>
          <a:off x="0" y="10782300"/>
          <a:ext cx="523875" cy="209550"/>
          <a:chOff x="8124825" y="2133600"/>
          <a:chExt cx="581025" cy="209550"/>
        </a:xfrm>
        <a:solidFill>
          <a:srgbClr val="FFFFFF"/>
        </a:solidFill>
      </xdr:grpSpPr>
    </xdr:grpSp>
    <xdr:clientData/>
  </xdr:twoCellAnchor>
  <xdr:twoCellAnchor>
    <xdr:from>
      <xdr:col>0</xdr:col>
      <xdr:colOff>0</xdr:colOff>
      <xdr:row>32</xdr:row>
      <xdr:rowOff>85725</xdr:rowOff>
    </xdr:from>
    <xdr:to>
      <xdr:col>2</xdr:col>
      <xdr:colOff>28575</xdr:colOff>
      <xdr:row>32</xdr:row>
      <xdr:rowOff>295275</xdr:rowOff>
    </xdr:to>
    <xdr:grpSp>
      <xdr:nvGrpSpPr>
        <xdr:cNvPr id="7" name="グループ化 7"/>
        <xdr:cNvGrpSpPr>
          <a:grpSpLocks/>
        </xdr:cNvGrpSpPr>
      </xdr:nvGrpSpPr>
      <xdr:grpSpPr>
        <a:xfrm>
          <a:off x="0" y="10115550"/>
          <a:ext cx="523875" cy="209550"/>
          <a:chOff x="8124825" y="2133600"/>
          <a:chExt cx="581025" cy="209550"/>
        </a:xfrm>
        <a:solidFill>
          <a:srgbClr val="FFFFFF"/>
        </a:solidFill>
      </xdr:grpSpPr>
    </xdr:grpSp>
    <xdr:clientData/>
  </xdr:twoCellAnchor>
  <xdr:twoCellAnchor>
    <xdr:from>
      <xdr:col>0</xdr:col>
      <xdr:colOff>0</xdr:colOff>
      <xdr:row>30</xdr:row>
      <xdr:rowOff>85725</xdr:rowOff>
    </xdr:from>
    <xdr:to>
      <xdr:col>2</xdr:col>
      <xdr:colOff>28575</xdr:colOff>
      <xdr:row>30</xdr:row>
      <xdr:rowOff>295275</xdr:rowOff>
    </xdr:to>
    <xdr:grpSp>
      <xdr:nvGrpSpPr>
        <xdr:cNvPr id="10" name="グループ化 10"/>
        <xdr:cNvGrpSpPr>
          <a:grpSpLocks/>
        </xdr:cNvGrpSpPr>
      </xdr:nvGrpSpPr>
      <xdr:grpSpPr>
        <a:xfrm>
          <a:off x="0" y="9448800"/>
          <a:ext cx="523875" cy="209550"/>
          <a:chOff x="8124825" y="2133600"/>
          <a:chExt cx="581025" cy="209550"/>
        </a:xfrm>
        <a:solidFill>
          <a:srgbClr val="FFFFFF"/>
        </a:solidFill>
      </xdr:grpSpPr>
    </xdr:grpSp>
    <xdr:clientData/>
  </xdr:twoCellAnchor>
  <xdr:twoCellAnchor>
    <xdr:from>
      <xdr:col>0</xdr:col>
      <xdr:colOff>0</xdr:colOff>
      <xdr:row>29</xdr:row>
      <xdr:rowOff>85725</xdr:rowOff>
    </xdr:from>
    <xdr:to>
      <xdr:col>2</xdr:col>
      <xdr:colOff>28575</xdr:colOff>
      <xdr:row>29</xdr:row>
      <xdr:rowOff>295275</xdr:rowOff>
    </xdr:to>
    <xdr:grpSp>
      <xdr:nvGrpSpPr>
        <xdr:cNvPr id="13" name="グループ化 13"/>
        <xdr:cNvGrpSpPr>
          <a:grpSpLocks/>
        </xdr:cNvGrpSpPr>
      </xdr:nvGrpSpPr>
      <xdr:grpSpPr>
        <a:xfrm>
          <a:off x="0" y="9067800"/>
          <a:ext cx="523875" cy="209550"/>
          <a:chOff x="8124825" y="2133600"/>
          <a:chExt cx="581025" cy="209550"/>
        </a:xfrm>
        <a:solidFill>
          <a:srgbClr val="FFFFFF"/>
        </a:solidFill>
      </xdr:grpSpPr>
    </xdr:grpSp>
    <xdr:clientData/>
  </xdr:twoCellAnchor>
  <xdr:twoCellAnchor>
    <xdr:from>
      <xdr:col>0</xdr:col>
      <xdr:colOff>0</xdr:colOff>
      <xdr:row>26</xdr:row>
      <xdr:rowOff>114300</xdr:rowOff>
    </xdr:from>
    <xdr:to>
      <xdr:col>2</xdr:col>
      <xdr:colOff>28575</xdr:colOff>
      <xdr:row>26</xdr:row>
      <xdr:rowOff>276225</xdr:rowOff>
    </xdr:to>
    <xdr:grpSp>
      <xdr:nvGrpSpPr>
        <xdr:cNvPr id="16" name="グループ化 19"/>
        <xdr:cNvGrpSpPr>
          <a:grpSpLocks/>
        </xdr:cNvGrpSpPr>
      </xdr:nvGrpSpPr>
      <xdr:grpSpPr>
        <a:xfrm>
          <a:off x="0" y="8048625"/>
          <a:ext cx="523875" cy="161925"/>
          <a:chOff x="8124825" y="2133600"/>
          <a:chExt cx="581025" cy="209550"/>
        </a:xfrm>
        <a:solidFill>
          <a:srgbClr val="FFFFFF"/>
        </a:solidFill>
      </xdr:grpSpPr>
    </xdr:grpSp>
    <xdr:clientData/>
  </xdr:twoCellAnchor>
  <xdr:twoCellAnchor>
    <xdr:from>
      <xdr:col>0</xdr:col>
      <xdr:colOff>0</xdr:colOff>
      <xdr:row>23</xdr:row>
      <xdr:rowOff>85725</xdr:rowOff>
    </xdr:from>
    <xdr:to>
      <xdr:col>2</xdr:col>
      <xdr:colOff>28575</xdr:colOff>
      <xdr:row>23</xdr:row>
      <xdr:rowOff>295275</xdr:rowOff>
    </xdr:to>
    <xdr:grpSp>
      <xdr:nvGrpSpPr>
        <xdr:cNvPr id="19" name="グループ化 22"/>
        <xdr:cNvGrpSpPr>
          <a:grpSpLocks/>
        </xdr:cNvGrpSpPr>
      </xdr:nvGrpSpPr>
      <xdr:grpSpPr>
        <a:xfrm>
          <a:off x="0" y="7115175"/>
          <a:ext cx="523875" cy="209550"/>
          <a:chOff x="8124825" y="2133600"/>
          <a:chExt cx="581025" cy="209550"/>
        </a:xfrm>
        <a:solidFill>
          <a:srgbClr val="FFFFFF"/>
        </a:solidFill>
      </xdr:grpSpPr>
    </xdr:grpSp>
    <xdr:clientData/>
  </xdr:twoCellAnchor>
  <xdr:twoCellAnchor>
    <xdr:from>
      <xdr:col>0</xdr:col>
      <xdr:colOff>0</xdr:colOff>
      <xdr:row>22</xdr:row>
      <xdr:rowOff>19050</xdr:rowOff>
    </xdr:from>
    <xdr:to>
      <xdr:col>2</xdr:col>
      <xdr:colOff>28575</xdr:colOff>
      <xdr:row>22</xdr:row>
      <xdr:rowOff>219075</xdr:rowOff>
    </xdr:to>
    <xdr:grpSp>
      <xdr:nvGrpSpPr>
        <xdr:cNvPr id="22" name="グループ化 25"/>
        <xdr:cNvGrpSpPr>
          <a:grpSpLocks/>
        </xdr:cNvGrpSpPr>
      </xdr:nvGrpSpPr>
      <xdr:grpSpPr>
        <a:xfrm>
          <a:off x="0" y="6800850"/>
          <a:ext cx="523875" cy="200025"/>
          <a:chOff x="8124825" y="2133600"/>
          <a:chExt cx="581025" cy="209550"/>
        </a:xfrm>
        <a:solidFill>
          <a:srgbClr val="FFFFFF"/>
        </a:solidFill>
      </xdr:grpSpPr>
    </xdr:grpSp>
    <xdr:clientData/>
  </xdr:twoCellAnchor>
  <xdr:twoCellAnchor>
    <xdr:from>
      <xdr:col>0</xdr:col>
      <xdr:colOff>0</xdr:colOff>
      <xdr:row>21</xdr:row>
      <xdr:rowOff>85725</xdr:rowOff>
    </xdr:from>
    <xdr:to>
      <xdr:col>2</xdr:col>
      <xdr:colOff>28575</xdr:colOff>
      <xdr:row>21</xdr:row>
      <xdr:rowOff>295275</xdr:rowOff>
    </xdr:to>
    <xdr:grpSp>
      <xdr:nvGrpSpPr>
        <xdr:cNvPr id="25" name="グループ化 28"/>
        <xdr:cNvGrpSpPr>
          <a:grpSpLocks/>
        </xdr:cNvGrpSpPr>
      </xdr:nvGrpSpPr>
      <xdr:grpSpPr>
        <a:xfrm>
          <a:off x="0" y="6486525"/>
          <a:ext cx="523875" cy="209550"/>
          <a:chOff x="8124825" y="2133600"/>
          <a:chExt cx="581025" cy="209550"/>
        </a:xfrm>
        <a:solidFill>
          <a:srgbClr val="FFFFFF"/>
        </a:solidFill>
      </xdr:grpSpPr>
    </xdr:grpSp>
    <xdr:clientData/>
  </xdr:twoCellAnchor>
  <xdr:twoCellAnchor>
    <xdr:from>
      <xdr:col>0</xdr:col>
      <xdr:colOff>0</xdr:colOff>
      <xdr:row>19</xdr:row>
      <xdr:rowOff>47625</xdr:rowOff>
    </xdr:from>
    <xdr:to>
      <xdr:col>2</xdr:col>
      <xdr:colOff>28575</xdr:colOff>
      <xdr:row>19</xdr:row>
      <xdr:rowOff>190500</xdr:rowOff>
    </xdr:to>
    <xdr:grpSp>
      <xdr:nvGrpSpPr>
        <xdr:cNvPr id="28" name="グループ化 31"/>
        <xdr:cNvGrpSpPr>
          <a:grpSpLocks/>
        </xdr:cNvGrpSpPr>
      </xdr:nvGrpSpPr>
      <xdr:grpSpPr>
        <a:xfrm>
          <a:off x="0" y="5800725"/>
          <a:ext cx="523875" cy="142875"/>
          <a:chOff x="8124825" y="2133600"/>
          <a:chExt cx="581025" cy="209550"/>
        </a:xfrm>
        <a:solidFill>
          <a:srgbClr val="FFFFFF"/>
        </a:solidFill>
      </xdr:grpSpPr>
    </xdr:grpSp>
    <xdr:clientData/>
  </xdr:twoCellAnchor>
  <xdr:twoCellAnchor>
    <xdr:from>
      <xdr:col>0</xdr:col>
      <xdr:colOff>0</xdr:colOff>
      <xdr:row>18</xdr:row>
      <xdr:rowOff>38100</xdr:rowOff>
    </xdr:from>
    <xdr:to>
      <xdr:col>2</xdr:col>
      <xdr:colOff>28575</xdr:colOff>
      <xdr:row>18</xdr:row>
      <xdr:rowOff>209550</xdr:rowOff>
    </xdr:to>
    <xdr:grpSp>
      <xdr:nvGrpSpPr>
        <xdr:cNvPr id="31" name="グループ化 34"/>
        <xdr:cNvGrpSpPr>
          <a:grpSpLocks/>
        </xdr:cNvGrpSpPr>
      </xdr:nvGrpSpPr>
      <xdr:grpSpPr>
        <a:xfrm>
          <a:off x="0" y="5419725"/>
          <a:ext cx="523875" cy="171450"/>
          <a:chOff x="8124825" y="2133600"/>
          <a:chExt cx="581025" cy="209550"/>
        </a:xfrm>
        <a:solidFill>
          <a:srgbClr val="FFFFFF"/>
        </a:solidFill>
      </xdr:grpSpPr>
    </xdr:grpSp>
    <xdr:clientData/>
  </xdr:twoCellAnchor>
  <xdr:twoCellAnchor>
    <xdr:from>
      <xdr:col>0</xdr:col>
      <xdr:colOff>0</xdr:colOff>
      <xdr:row>17</xdr:row>
      <xdr:rowOff>19050</xdr:rowOff>
    </xdr:from>
    <xdr:to>
      <xdr:col>2</xdr:col>
      <xdr:colOff>28575</xdr:colOff>
      <xdr:row>17</xdr:row>
      <xdr:rowOff>219075</xdr:rowOff>
    </xdr:to>
    <xdr:grpSp>
      <xdr:nvGrpSpPr>
        <xdr:cNvPr id="34" name="グループ化 37"/>
        <xdr:cNvGrpSpPr>
          <a:grpSpLocks/>
        </xdr:cNvGrpSpPr>
      </xdr:nvGrpSpPr>
      <xdr:grpSpPr>
        <a:xfrm>
          <a:off x="0" y="5153025"/>
          <a:ext cx="523875" cy="200025"/>
          <a:chOff x="8124825" y="2133600"/>
          <a:chExt cx="581025" cy="209550"/>
        </a:xfrm>
        <a:solidFill>
          <a:srgbClr val="FFFFFF"/>
        </a:solidFill>
      </xdr:grpSpPr>
    </xdr:grpSp>
    <xdr:clientData/>
  </xdr:twoCellAnchor>
  <xdr:twoCellAnchor>
    <xdr:from>
      <xdr:col>0</xdr:col>
      <xdr:colOff>0</xdr:colOff>
      <xdr:row>16</xdr:row>
      <xdr:rowOff>19050</xdr:rowOff>
    </xdr:from>
    <xdr:to>
      <xdr:col>2</xdr:col>
      <xdr:colOff>28575</xdr:colOff>
      <xdr:row>16</xdr:row>
      <xdr:rowOff>219075</xdr:rowOff>
    </xdr:to>
    <xdr:grpSp>
      <xdr:nvGrpSpPr>
        <xdr:cNvPr id="37" name="グループ化 40"/>
        <xdr:cNvGrpSpPr>
          <a:grpSpLocks/>
        </xdr:cNvGrpSpPr>
      </xdr:nvGrpSpPr>
      <xdr:grpSpPr>
        <a:xfrm>
          <a:off x="0" y="4905375"/>
          <a:ext cx="523875" cy="200025"/>
          <a:chOff x="8124825" y="2133600"/>
          <a:chExt cx="581025" cy="209550"/>
        </a:xfrm>
        <a:solidFill>
          <a:srgbClr val="FFFFFF"/>
        </a:solidFill>
      </xdr:grpSpPr>
    </xdr:grpSp>
    <xdr:clientData/>
  </xdr:twoCellAnchor>
  <xdr:twoCellAnchor>
    <xdr:from>
      <xdr:col>0</xdr:col>
      <xdr:colOff>0</xdr:colOff>
      <xdr:row>12</xdr:row>
      <xdr:rowOff>152400</xdr:rowOff>
    </xdr:from>
    <xdr:to>
      <xdr:col>2</xdr:col>
      <xdr:colOff>28575</xdr:colOff>
      <xdr:row>12</xdr:row>
      <xdr:rowOff>361950</xdr:rowOff>
    </xdr:to>
    <xdr:grpSp>
      <xdr:nvGrpSpPr>
        <xdr:cNvPr id="40" name="グループ化 43"/>
        <xdr:cNvGrpSpPr>
          <a:grpSpLocks/>
        </xdr:cNvGrpSpPr>
      </xdr:nvGrpSpPr>
      <xdr:grpSpPr>
        <a:xfrm>
          <a:off x="0" y="3629025"/>
          <a:ext cx="523875" cy="209550"/>
          <a:chOff x="8124825" y="2133600"/>
          <a:chExt cx="581025" cy="209550"/>
        </a:xfrm>
        <a:solidFill>
          <a:srgbClr val="FFFFFF"/>
        </a:solidFill>
      </xdr:grpSpPr>
    </xdr:grpSp>
    <xdr:clientData/>
  </xdr:twoCellAnchor>
  <xdr:twoCellAnchor>
    <xdr:from>
      <xdr:col>0</xdr:col>
      <xdr:colOff>0</xdr:colOff>
      <xdr:row>9</xdr:row>
      <xdr:rowOff>104775</xdr:rowOff>
    </xdr:from>
    <xdr:to>
      <xdr:col>2</xdr:col>
      <xdr:colOff>28575</xdr:colOff>
      <xdr:row>9</xdr:row>
      <xdr:rowOff>276225</xdr:rowOff>
    </xdr:to>
    <xdr:grpSp>
      <xdr:nvGrpSpPr>
        <xdr:cNvPr id="43" name="グループ化 46"/>
        <xdr:cNvGrpSpPr>
          <a:grpSpLocks/>
        </xdr:cNvGrpSpPr>
      </xdr:nvGrpSpPr>
      <xdr:grpSpPr>
        <a:xfrm>
          <a:off x="0" y="2667000"/>
          <a:ext cx="523875" cy="171450"/>
          <a:chOff x="8124825" y="2133600"/>
          <a:chExt cx="581025" cy="209550"/>
        </a:xfrm>
        <a:solidFill>
          <a:srgbClr val="FFFFFF"/>
        </a:solidFill>
      </xdr:grpSpPr>
    </xdr:grpSp>
    <xdr:clientData/>
  </xdr:twoCellAnchor>
  <xdr:twoCellAnchor>
    <xdr:from>
      <xdr:col>0</xdr:col>
      <xdr:colOff>0</xdr:colOff>
      <xdr:row>8</xdr:row>
      <xdr:rowOff>85725</xdr:rowOff>
    </xdr:from>
    <xdr:to>
      <xdr:col>2</xdr:col>
      <xdr:colOff>28575</xdr:colOff>
      <xdr:row>8</xdr:row>
      <xdr:rowOff>295275</xdr:rowOff>
    </xdr:to>
    <xdr:grpSp>
      <xdr:nvGrpSpPr>
        <xdr:cNvPr id="46" name="グループ化 49"/>
        <xdr:cNvGrpSpPr>
          <a:grpSpLocks/>
        </xdr:cNvGrpSpPr>
      </xdr:nvGrpSpPr>
      <xdr:grpSpPr>
        <a:xfrm>
          <a:off x="0" y="2238375"/>
          <a:ext cx="523875" cy="209550"/>
          <a:chOff x="8124825" y="2133600"/>
          <a:chExt cx="581025" cy="209550"/>
        </a:xfrm>
        <a:solidFill>
          <a:srgbClr val="FFFFFF"/>
        </a:solidFill>
      </xdr:grpSpPr>
    </xdr:grpSp>
    <xdr:clientData/>
  </xdr:twoCellAnchor>
  <xdr:twoCellAnchor>
    <xdr:from>
      <xdr:col>0</xdr:col>
      <xdr:colOff>0</xdr:colOff>
      <xdr:row>7</xdr:row>
      <xdr:rowOff>19050</xdr:rowOff>
    </xdr:from>
    <xdr:to>
      <xdr:col>2</xdr:col>
      <xdr:colOff>28575</xdr:colOff>
      <xdr:row>7</xdr:row>
      <xdr:rowOff>219075</xdr:rowOff>
    </xdr:to>
    <xdr:grpSp>
      <xdr:nvGrpSpPr>
        <xdr:cNvPr id="49" name="グループ化 52"/>
        <xdr:cNvGrpSpPr>
          <a:grpSpLocks/>
        </xdr:cNvGrpSpPr>
      </xdr:nvGrpSpPr>
      <xdr:grpSpPr>
        <a:xfrm>
          <a:off x="0" y="1924050"/>
          <a:ext cx="523875" cy="200025"/>
          <a:chOff x="8124825" y="2133600"/>
          <a:chExt cx="581025" cy="209550"/>
        </a:xfrm>
        <a:solidFill>
          <a:srgbClr val="FFFFFF"/>
        </a:solidFill>
      </xdr:grpSpPr>
    </xdr:grpSp>
    <xdr:clientData/>
  </xdr:twoCellAnchor>
  <xdr:twoCellAnchor>
    <xdr:from>
      <xdr:col>0</xdr:col>
      <xdr:colOff>0</xdr:colOff>
      <xdr:row>5</xdr:row>
      <xdr:rowOff>19050</xdr:rowOff>
    </xdr:from>
    <xdr:to>
      <xdr:col>2</xdr:col>
      <xdr:colOff>28575</xdr:colOff>
      <xdr:row>5</xdr:row>
      <xdr:rowOff>219075</xdr:rowOff>
    </xdr:to>
    <xdr:grpSp>
      <xdr:nvGrpSpPr>
        <xdr:cNvPr id="52" name="グループ化 55"/>
        <xdr:cNvGrpSpPr>
          <a:grpSpLocks/>
        </xdr:cNvGrpSpPr>
      </xdr:nvGrpSpPr>
      <xdr:grpSpPr>
        <a:xfrm>
          <a:off x="0" y="1390650"/>
          <a:ext cx="523875" cy="200025"/>
          <a:chOff x="8124825" y="2133600"/>
          <a:chExt cx="581025" cy="209550"/>
        </a:xfrm>
        <a:solidFill>
          <a:srgbClr val="FFFFFF"/>
        </a:solidFill>
      </xdr:grpSpPr>
    </xdr:grpSp>
    <xdr:clientData/>
  </xdr:twoCellAnchor>
  <xdr:twoCellAnchor>
    <xdr:from>
      <xdr:col>0</xdr:col>
      <xdr:colOff>0</xdr:colOff>
      <xdr:row>4</xdr:row>
      <xdr:rowOff>19050</xdr:rowOff>
    </xdr:from>
    <xdr:to>
      <xdr:col>2</xdr:col>
      <xdr:colOff>28575</xdr:colOff>
      <xdr:row>4</xdr:row>
      <xdr:rowOff>219075</xdr:rowOff>
    </xdr:to>
    <xdr:grpSp>
      <xdr:nvGrpSpPr>
        <xdr:cNvPr id="55" name="グループ化 58"/>
        <xdr:cNvGrpSpPr>
          <a:grpSpLocks/>
        </xdr:cNvGrpSpPr>
      </xdr:nvGrpSpPr>
      <xdr:grpSpPr>
        <a:xfrm>
          <a:off x="0" y="1143000"/>
          <a:ext cx="523875" cy="200025"/>
          <a:chOff x="8124825" y="2133600"/>
          <a:chExt cx="581025" cy="209550"/>
        </a:xfrm>
        <a:solidFill>
          <a:srgbClr val="FFFFFF"/>
        </a:solidFill>
      </xdr:grpSpPr>
    </xdr:grpSp>
    <xdr:clientData/>
  </xdr:twoCellAnchor>
  <xdr:twoCellAnchor>
    <xdr:from>
      <xdr:col>0</xdr:col>
      <xdr:colOff>0</xdr:colOff>
      <xdr:row>3</xdr:row>
      <xdr:rowOff>19050</xdr:rowOff>
    </xdr:from>
    <xdr:to>
      <xdr:col>2</xdr:col>
      <xdr:colOff>28575</xdr:colOff>
      <xdr:row>3</xdr:row>
      <xdr:rowOff>219075</xdr:rowOff>
    </xdr:to>
    <xdr:grpSp>
      <xdr:nvGrpSpPr>
        <xdr:cNvPr id="58" name="グループ化 61"/>
        <xdr:cNvGrpSpPr>
          <a:grpSpLocks/>
        </xdr:cNvGrpSpPr>
      </xdr:nvGrpSpPr>
      <xdr:grpSpPr>
        <a:xfrm>
          <a:off x="0" y="895350"/>
          <a:ext cx="523875" cy="200025"/>
          <a:chOff x="8124825" y="2133600"/>
          <a:chExt cx="581028" cy="209550"/>
        </a:xfrm>
        <a:solidFill>
          <a:srgbClr val="FFFFFF"/>
        </a:solidFill>
      </xdr:grpSpPr>
    </xdr:grpSp>
    <xdr:clientData/>
  </xdr:twoCellAnchor>
  <xdr:twoCellAnchor>
    <xdr:from>
      <xdr:col>0</xdr:col>
      <xdr:colOff>0</xdr:colOff>
      <xdr:row>10</xdr:row>
      <xdr:rowOff>19050</xdr:rowOff>
    </xdr:from>
    <xdr:to>
      <xdr:col>2</xdr:col>
      <xdr:colOff>28575</xdr:colOff>
      <xdr:row>10</xdr:row>
      <xdr:rowOff>219075</xdr:rowOff>
    </xdr:to>
    <xdr:grpSp>
      <xdr:nvGrpSpPr>
        <xdr:cNvPr id="61" name="グループ化 43"/>
        <xdr:cNvGrpSpPr>
          <a:grpSpLocks/>
        </xdr:cNvGrpSpPr>
      </xdr:nvGrpSpPr>
      <xdr:grpSpPr>
        <a:xfrm>
          <a:off x="0" y="2962275"/>
          <a:ext cx="523875" cy="200025"/>
          <a:chOff x="8124825" y="2133600"/>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28575</xdr:rowOff>
    </xdr:from>
    <xdr:to>
      <xdr:col>2</xdr:col>
      <xdr:colOff>66675</xdr:colOff>
      <xdr:row>8</xdr:row>
      <xdr:rowOff>228600</xdr:rowOff>
    </xdr:to>
    <xdr:grpSp>
      <xdr:nvGrpSpPr>
        <xdr:cNvPr id="1" name="グループ化 1"/>
        <xdr:cNvGrpSpPr>
          <a:grpSpLocks/>
        </xdr:cNvGrpSpPr>
      </xdr:nvGrpSpPr>
      <xdr:grpSpPr>
        <a:xfrm>
          <a:off x="0" y="2362200"/>
          <a:ext cx="619125" cy="200025"/>
          <a:chOff x="8086725" y="2133600"/>
          <a:chExt cx="619125" cy="209550"/>
        </a:xfrm>
        <a:solidFill>
          <a:srgbClr val="FFFFFF"/>
        </a:solidFill>
      </xdr:grpSpPr>
    </xdr:grpSp>
    <xdr:clientData/>
  </xdr:twoCellAnchor>
  <xdr:twoCellAnchor>
    <xdr:from>
      <xdr:col>0</xdr:col>
      <xdr:colOff>0</xdr:colOff>
      <xdr:row>4</xdr:row>
      <xdr:rowOff>28575</xdr:rowOff>
    </xdr:from>
    <xdr:to>
      <xdr:col>2</xdr:col>
      <xdr:colOff>66675</xdr:colOff>
      <xdr:row>4</xdr:row>
      <xdr:rowOff>238125</xdr:rowOff>
    </xdr:to>
    <xdr:grpSp>
      <xdr:nvGrpSpPr>
        <xdr:cNvPr id="4" name="グループ化 7"/>
        <xdr:cNvGrpSpPr>
          <a:grpSpLocks/>
        </xdr:cNvGrpSpPr>
      </xdr:nvGrpSpPr>
      <xdr:grpSpPr>
        <a:xfrm>
          <a:off x="0" y="1114425"/>
          <a:ext cx="619125" cy="209550"/>
          <a:chOff x="8086725" y="2133600"/>
          <a:chExt cx="619125" cy="209550"/>
        </a:xfrm>
        <a:solidFill>
          <a:srgbClr val="FFFFFF"/>
        </a:solidFill>
      </xdr:grpSpPr>
    </xdr:grpSp>
    <xdr:clientData/>
  </xdr:twoCellAnchor>
  <xdr:twoCellAnchor>
    <xdr:from>
      <xdr:col>0</xdr:col>
      <xdr:colOff>0</xdr:colOff>
      <xdr:row>5</xdr:row>
      <xdr:rowOff>38100</xdr:rowOff>
    </xdr:from>
    <xdr:to>
      <xdr:col>2</xdr:col>
      <xdr:colOff>66675</xdr:colOff>
      <xdr:row>6</xdr:row>
      <xdr:rowOff>0</xdr:rowOff>
    </xdr:to>
    <xdr:grpSp>
      <xdr:nvGrpSpPr>
        <xdr:cNvPr id="7" name="グループ化 10"/>
        <xdr:cNvGrpSpPr>
          <a:grpSpLocks/>
        </xdr:cNvGrpSpPr>
      </xdr:nvGrpSpPr>
      <xdr:grpSpPr>
        <a:xfrm>
          <a:off x="0" y="1495425"/>
          <a:ext cx="619125" cy="209550"/>
          <a:chOff x="8086725" y="2133600"/>
          <a:chExt cx="619125" cy="209550"/>
        </a:xfrm>
        <a:solidFill>
          <a:srgbClr val="FFFFFF"/>
        </a:solidFill>
      </xdr:grpSpPr>
    </xdr:grpSp>
    <xdr:clientData/>
  </xdr:twoCellAnchor>
  <xdr:twoCellAnchor>
    <xdr:from>
      <xdr:col>0</xdr:col>
      <xdr:colOff>0</xdr:colOff>
      <xdr:row>6</xdr:row>
      <xdr:rowOff>28575</xdr:rowOff>
    </xdr:from>
    <xdr:to>
      <xdr:col>2</xdr:col>
      <xdr:colOff>66675</xdr:colOff>
      <xdr:row>6</xdr:row>
      <xdr:rowOff>238125</xdr:rowOff>
    </xdr:to>
    <xdr:grpSp>
      <xdr:nvGrpSpPr>
        <xdr:cNvPr id="10" name="グループ化 13"/>
        <xdr:cNvGrpSpPr>
          <a:grpSpLocks/>
        </xdr:cNvGrpSpPr>
      </xdr:nvGrpSpPr>
      <xdr:grpSpPr>
        <a:xfrm>
          <a:off x="0" y="1733550"/>
          <a:ext cx="619125" cy="209550"/>
          <a:chOff x="8086725" y="2133600"/>
          <a:chExt cx="619125" cy="209550"/>
        </a:xfrm>
        <a:solidFill>
          <a:srgbClr val="FFFFFF"/>
        </a:solidFill>
      </xdr:grpSpPr>
    </xdr:grpSp>
    <xdr:clientData/>
  </xdr:twoCellAnchor>
  <xdr:twoCellAnchor>
    <xdr:from>
      <xdr:col>0</xdr:col>
      <xdr:colOff>0</xdr:colOff>
      <xdr:row>7</xdr:row>
      <xdr:rowOff>28575</xdr:rowOff>
    </xdr:from>
    <xdr:to>
      <xdr:col>2</xdr:col>
      <xdr:colOff>66675</xdr:colOff>
      <xdr:row>7</xdr:row>
      <xdr:rowOff>228600</xdr:rowOff>
    </xdr:to>
    <xdr:grpSp>
      <xdr:nvGrpSpPr>
        <xdr:cNvPr id="13" name="グループ化 16"/>
        <xdr:cNvGrpSpPr>
          <a:grpSpLocks/>
        </xdr:cNvGrpSpPr>
      </xdr:nvGrpSpPr>
      <xdr:grpSpPr>
        <a:xfrm>
          <a:off x="0" y="2114550"/>
          <a:ext cx="619125" cy="200025"/>
          <a:chOff x="8086725" y="2133600"/>
          <a:chExt cx="619125" cy="209550"/>
        </a:xfrm>
        <a:solidFill>
          <a:srgbClr val="FFFFFF"/>
        </a:solidFill>
      </xdr:grpSpPr>
    </xdr:grpSp>
    <xdr:clientData/>
  </xdr:twoCellAnchor>
  <xdr:twoCellAnchor>
    <xdr:from>
      <xdr:col>0</xdr:col>
      <xdr:colOff>0</xdr:colOff>
      <xdr:row>12</xdr:row>
      <xdr:rowOff>85725</xdr:rowOff>
    </xdr:from>
    <xdr:to>
      <xdr:col>2</xdr:col>
      <xdr:colOff>66675</xdr:colOff>
      <xdr:row>12</xdr:row>
      <xdr:rowOff>295275</xdr:rowOff>
    </xdr:to>
    <xdr:grpSp>
      <xdr:nvGrpSpPr>
        <xdr:cNvPr id="16" name="グループ化 19"/>
        <xdr:cNvGrpSpPr>
          <a:grpSpLocks/>
        </xdr:cNvGrpSpPr>
      </xdr:nvGrpSpPr>
      <xdr:grpSpPr>
        <a:xfrm>
          <a:off x="0" y="3609975"/>
          <a:ext cx="619125" cy="209550"/>
          <a:chOff x="8086725" y="2133600"/>
          <a:chExt cx="619125" cy="209550"/>
        </a:xfrm>
        <a:solidFill>
          <a:srgbClr val="FFFFFF"/>
        </a:solidFill>
      </xdr:grpSpPr>
    </xdr:grpSp>
    <xdr:clientData/>
  </xdr:twoCellAnchor>
  <xdr:twoCellAnchor>
    <xdr:from>
      <xdr:col>0</xdr:col>
      <xdr:colOff>0</xdr:colOff>
      <xdr:row>15</xdr:row>
      <xdr:rowOff>38100</xdr:rowOff>
    </xdr:from>
    <xdr:to>
      <xdr:col>2</xdr:col>
      <xdr:colOff>66675</xdr:colOff>
      <xdr:row>16</xdr:row>
      <xdr:rowOff>0</xdr:rowOff>
    </xdr:to>
    <xdr:grpSp>
      <xdr:nvGrpSpPr>
        <xdr:cNvPr id="19" name="グループ化 25"/>
        <xdr:cNvGrpSpPr>
          <a:grpSpLocks/>
        </xdr:cNvGrpSpPr>
      </xdr:nvGrpSpPr>
      <xdr:grpSpPr>
        <a:xfrm>
          <a:off x="0" y="4591050"/>
          <a:ext cx="619125" cy="209550"/>
          <a:chOff x="8086725" y="2133600"/>
          <a:chExt cx="619125" cy="209550"/>
        </a:xfrm>
        <a:solidFill>
          <a:srgbClr val="FFFFFF"/>
        </a:solidFill>
      </xdr:grpSpPr>
    </xdr:grpSp>
    <xdr:clientData/>
  </xdr:twoCellAnchor>
  <xdr:twoCellAnchor>
    <xdr:from>
      <xdr:col>0</xdr:col>
      <xdr:colOff>0</xdr:colOff>
      <xdr:row>16</xdr:row>
      <xdr:rowOff>28575</xdr:rowOff>
    </xdr:from>
    <xdr:to>
      <xdr:col>2</xdr:col>
      <xdr:colOff>66675</xdr:colOff>
      <xdr:row>16</xdr:row>
      <xdr:rowOff>228600</xdr:rowOff>
    </xdr:to>
    <xdr:grpSp>
      <xdr:nvGrpSpPr>
        <xdr:cNvPr id="22" name="グループ化 28"/>
        <xdr:cNvGrpSpPr>
          <a:grpSpLocks/>
        </xdr:cNvGrpSpPr>
      </xdr:nvGrpSpPr>
      <xdr:grpSpPr>
        <a:xfrm>
          <a:off x="0" y="4829175"/>
          <a:ext cx="619125" cy="200025"/>
          <a:chOff x="8086725" y="2133600"/>
          <a:chExt cx="619125" cy="209550"/>
        </a:xfrm>
        <a:solidFill>
          <a:srgbClr val="FFFFFF"/>
        </a:solidFill>
      </xdr:grpSpPr>
    </xdr:grpSp>
    <xdr:clientData/>
  </xdr:twoCellAnchor>
  <xdr:twoCellAnchor>
    <xdr:from>
      <xdr:col>0</xdr:col>
      <xdr:colOff>0</xdr:colOff>
      <xdr:row>17</xdr:row>
      <xdr:rowOff>28575</xdr:rowOff>
    </xdr:from>
    <xdr:to>
      <xdr:col>2</xdr:col>
      <xdr:colOff>66675</xdr:colOff>
      <xdr:row>17</xdr:row>
      <xdr:rowOff>228600</xdr:rowOff>
    </xdr:to>
    <xdr:grpSp>
      <xdr:nvGrpSpPr>
        <xdr:cNvPr id="25" name="グループ化 31"/>
        <xdr:cNvGrpSpPr>
          <a:grpSpLocks/>
        </xdr:cNvGrpSpPr>
      </xdr:nvGrpSpPr>
      <xdr:grpSpPr>
        <a:xfrm>
          <a:off x="0" y="5076825"/>
          <a:ext cx="619125" cy="200025"/>
          <a:chOff x="8086725" y="2133600"/>
          <a:chExt cx="619125" cy="209550"/>
        </a:xfrm>
        <a:solidFill>
          <a:srgbClr val="FFFFFF"/>
        </a:solidFill>
      </xdr:grpSpPr>
    </xdr:grpSp>
    <xdr:clientData/>
  </xdr:twoCellAnchor>
  <xdr:twoCellAnchor>
    <xdr:from>
      <xdr:col>0</xdr:col>
      <xdr:colOff>0</xdr:colOff>
      <xdr:row>18</xdr:row>
      <xdr:rowOff>19050</xdr:rowOff>
    </xdr:from>
    <xdr:to>
      <xdr:col>2</xdr:col>
      <xdr:colOff>66675</xdr:colOff>
      <xdr:row>18</xdr:row>
      <xdr:rowOff>228600</xdr:rowOff>
    </xdr:to>
    <xdr:grpSp>
      <xdr:nvGrpSpPr>
        <xdr:cNvPr id="28" name="グループ化 34"/>
        <xdr:cNvGrpSpPr>
          <a:grpSpLocks/>
        </xdr:cNvGrpSpPr>
      </xdr:nvGrpSpPr>
      <xdr:grpSpPr>
        <a:xfrm>
          <a:off x="0" y="5314950"/>
          <a:ext cx="619125" cy="209550"/>
          <a:chOff x="8086725" y="2133600"/>
          <a:chExt cx="619125" cy="209550"/>
        </a:xfrm>
        <a:solidFill>
          <a:srgbClr val="FFFFFF"/>
        </a:solidFill>
      </xdr:grpSpPr>
    </xdr:grpSp>
    <xdr:clientData/>
  </xdr:twoCellAnchor>
  <xdr:twoCellAnchor>
    <xdr:from>
      <xdr:col>0</xdr:col>
      <xdr:colOff>0</xdr:colOff>
      <xdr:row>19</xdr:row>
      <xdr:rowOff>85725</xdr:rowOff>
    </xdr:from>
    <xdr:to>
      <xdr:col>2</xdr:col>
      <xdr:colOff>66675</xdr:colOff>
      <xdr:row>19</xdr:row>
      <xdr:rowOff>295275</xdr:rowOff>
    </xdr:to>
    <xdr:grpSp>
      <xdr:nvGrpSpPr>
        <xdr:cNvPr id="31" name="グループ化 37"/>
        <xdr:cNvGrpSpPr>
          <a:grpSpLocks/>
        </xdr:cNvGrpSpPr>
      </xdr:nvGrpSpPr>
      <xdr:grpSpPr>
        <a:xfrm>
          <a:off x="0" y="5762625"/>
          <a:ext cx="619125" cy="209550"/>
          <a:chOff x="8086725" y="2133600"/>
          <a:chExt cx="619125" cy="209550"/>
        </a:xfrm>
        <a:solidFill>
          <a:srgbClr val="FFFFFF"/>
        </a:solidFill>
      </xdr:grpSpPr>
    </xdr:grpSp>
    <xdr:clientData/>
  </xdr:twoCellAnchor>
  <xdr:twoCellAnchor>
    <xdr:from>
      <xdr:col>0</xdr:col>
      <xdr:colOff>0</xdr:colOff>
      <xdr:row>21</xdr:row>
      <xdr:rowOff>47625</xdr:rowOff>
    </xdr:from>
    <xdr:to>
      <xdr:col>2</xdr:col>
      <xdr:colOff>66675</xdr:colOff>
      <xdr:row>21</xdr:row>
      <xdr:rowOff>180975</xdr:rowOff>
    </xdr:to>
    <xdr:grpSp>
      <xdr:nvGrpSpPr>
        <xdr:cNvPr id="34" name="グループ化 40"/>
        <xdr:cNvGrpSpPr>
          <a:grpSpLocks/>
        </xdr:cNvGrpSpPr>
      </xdr:nvGrpSpPr>
      <xdr:grpSpPr>
        <a:xfrm>
          <a:off x="0" y="6372225"/>
          <a:ext cx="619125" cy="142875"/>
          <a:chOff x="8086725" y="2133600"/>
          <a:chExt cx="619125" cy="209550"/>
        </a:xfrm>
        <a:solidFill>
          <a:srgbClr val="FFFFFF"/>
        </a:solidFill>
      </xdr:grpSpPr>
    </xdr:grpSp>
    <xdr:clientData/>
  </xdr:twoCellAnchor>
  <xdr:twoCellAnchor>
    <xdr:from>
      <xdr:col>0</xdr:col>
      <xdr:colOff>0</xdr:colOff>
      <xdr:row>22</xdr:row>
      <xdr:rowOff>85725</xdr:rowOff>
    </xdr:from>
    <xdr:to>
      <xdr:col>2</xdr:col>
      <xdr:colOff>66675</xdr:colOff>
      <xdr:row>22</xdr:row>
      <xdr:rowOff>295275</xdr:rowOff>
    </xdr:to>
    <xdr:grpSp>
      <xdr:nvGrpSpPr>
        <xdr:cNvPr id="37" name="グループ化 43"/>
        <xdr:cNvGrpSpPr>
          <a:grpSpLocks/>
        </xdr:cNvGrpSpPr>
      </xdr:nvGrpSpPr>
      <xdr:grpSpPr>
        <a:xfrm>
          <a:off x="0" y="6657975"/>
          <a:ext cx="619125" cy="209550"/>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0" name="グループ化 49"/>
        <xdr:cNvGrpSpPr>
          <a:grpSpLocks/>
        </xdr:cNvGrpSpPr>
      </xdr:nvGrpSpPr>
      <xdr:grpSpPr>
        <a:xfrm>
          <a:off x="0" y="8105775"/>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43" name="グループ化 52"/>
        <xdr:cNvGrpSpPr>
          <a:grpSpLocks/>
        </xdr:cNvGrpSpPr>
      </xdr:nvGrpSpPr>
      <xdr:grpSpPr>
        <a:xfrm>
          <a:off x="0" y="8353425"/>
          <a:ext cx="619125" cy="200025"/>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228600</xdr:rowOff>
    </xdr:to>
    <xdr:grpSp>
      <xdr:nvGrpSpPr>
        <xdr:cNvPr id="46" name="グループ化 55"/>
        <xdr:cNvGrpSpPr>
          <a:grpSpLocks/>
        </xdr:cNvGrpSpPr>
      </xdr:nvGrpSpPr>
      <xdr:grpSpPr>
        <a:xfrm>
          <a:off x="0" y="8601075"/>
          <a:ext cx="619125" cy="200025"/>
          <a:chOff x="8086725" y="2133600"/>
          <a:chExt cx="619125" cy="209550"/>
        </a:xfrm>
        <a:solidFill>
          <a:srgbClr val="FFFFFF"/>
        </a:solidFill>
      </xdr:grpSpPr>
    </xdr:grpSp>
    <xdr:clientData/>
  </xdr:twoCellAnchor>
  <xdr:twoCellAnchor>
    <xdr:from>
      <xdr:col>0</xdr:col>
      <xdr:colOff>0</xdr:colOff>
      <xdr:row>30</xdr:row>
      <xdr:rowOff>28575</xdr:rowOff>
    </xdr:from>
    <xdr:to>
      <xdr:col>2</xdr:col>
      <xdr:colOff>66675</xdr:colOff>
      <xdr:row>30</xdr:row>
      <xdr:rowOff>228600</xdr:rowOff>
    </xdr:to>
    <xdr:grpSp>
      <xdr:nvGrpSpPr>
        <xdr:cNvPr id="49" name="グループ化 58"/>
        <xdr:cNvGrpSpPr>
          <a:grpSpLocks/>
        </xdr:cNvGrpSpPr>
      </xdr:nvGrpSpPr>
      <xdr:grpSpPr>
        <a:xfrm>
          <a:off x="0" y="8848725"/>
          <a:ext cx="619125" cy="200025"/>
          <a:chOff x="8086725" y="2133600"/>
          <a:chExt cx="619125" cy="209550"/>
        </a:xfrm>
        <a:solidFill>
          <a:srgbClr val="FFFFFF"/>
        </a:solidFill>
      </xdr:grpSpPr>
    </xdr:grpSp>
    <xdr:clientData/>
  </xdr:twoCellAnchor>
  <xdr:twoCellAnchor>
    <xdr:from>
      <xdr:col>0</xdr:col>
      <xdr:colOff>0</xdr:colOff>
      <xdr:row>31</xdr:row>
      <xdr:rowOff>28575</xdr:rowOff>
    </xdr:from>
    <xdr:to>
      <xdr:col>2</xdr:col>
      <xdr:colOff>66675</xdr:colOff>
      <xdr:row>31</xdr:row>
      <xdr:rowOff>228600</xdr:rowOff>
    </xdr:to>
    <xdr:grpSp>
      <xdr:nvGrpSpPr>
        <xdr:cNvPr id="52" name="グループ化 61"/>
        <xdr:cNvGrpSpPr>
          <a:grpSpLocks/>
        </xdr:cNvGrpSpPr>
      </xdr:nvGrpSpPr>
      <xdr:grpSpPr>
        <a:xfrm>
          <a:off x="0" y="9096375"/>
          <a:ext cx="619125" cy="200025"/>
          <a:chOff x="8086725" y="2133600"/>
          <a:chExt cx="619125" cy="209550"/>
        </a:xfrm>
        <a:solidFill>
          <a:srgbClr val="FFFFFF"/>
        </a:solidFill>
      </xdr:grpSpPr>
    </xdr:grpSp>
    <xdr:clientData/>
  </xdr:twoCellAnchor>
  <xdr:twoCellAnchor>
    <xdr:from>
      <xdr:col>0</xdr:col>
      <xdr:colOff>0</xdr:colOff>
      <xdr:row>32</xdr:row>
      <xdr:rowOff>28575</xdr:rowOff>
    </xdr:from>
    <xdr:to>
      <xdr:col>2</xdr:col>
      <xdr:colOff>66675</xdr:colOff>
      <xdr:row>32</xdr:row>
      <xdr:rowOff>228600</xdr:rowOff>
    </xdr:to>
    <xdr:grpSp>
      <xdr:nvGrpSpPr>
        <xdr:cNvPr id="55" name="グループ化 64"/>
        <xdr:cNvGrpSpPr>
          <a:grpSpLocks/>
        </xdr:cNvGrpSpPr>
      </xdr:nvGrpSpPr>
      <xdr:grpSpPr>
        <a:xfrm>
          <a:off x="0" y="9344025"/>
          <a:ext cx="619125" cy="200025"/>
          <a:chOff x="8086725" y="2133600"/>
          <a:chExt cx="619125" cy="209550"/>
        </a:xfrm>
        <a:solidFill>
          <a:srgbClr val="FFFFFF"/>
        </a:solidFill>
      </xdr:grpSpPr>
    </xdr:grpSp>
    <xdr:clientData/>
  </xdr:twoCellAnchor>
  <xdr:twoCellAnchor>
    <xdr:from>
      <xdr:col>0</xdr:col>
      <xdr:colOff>0</xdr:colOff>
      <xdr:row>33</xdr:row>
      <xdr:rowOff>19050</xdr:rowOff>
    </xdr:from>
    <xdr:to>
      <xdr:col>2</xdr:col>
      <xdr:colOff>66675</xdr:colOff>
      <xdr:row>33</xdr:row>
      <xdr:rowOff>219075</xdr:rowOff>
    </xdr:to>
    <xdr:grpSp>
      <xdr:nvGrpSpPr>
        <xdr:cNvPr id="58" name="グループ化 67"/>
        <xdr:cNvGrpSpPr>
          <a:grpSpLocks/>
        </xdr:cNvGrpSpPr>
      </xdr:nvGrpSpPr>
      <xdr:grpSpPr>
        <a:xfrm>
          <a:off x="0" y="9582150"/>
          <a:ext cx="619125" cy="200025"/>
          <a:chOff x="8086725" y="2133600"/>
          <a:chExt cx="619125" cy="209550"/>
        </a:xfrm>
        <a:solidFill>
          <a:srgbClr val="FFFFFF"/>
        </a:solidFill>
      </xdr:grpSpPr>
    </xdr:grpSp>
    <xdr:clientData/>
  </xdr:twoCellAnchor>
  <xdr:twoCellAnchor>
    <xdr:from>
      <xdr:col>0</xdr:col>
      <xdr:colOff>0</xdr:colOff>
      <xdr:row>34</xdr:row>
      <xdr:rowOff>85725</xdr:rowOff>
    </xdr:from>
    <xdr:to>
      <xdr:col>2</xdr:col>
      <xdr:colOff>66675</xdr:colOff>
      <xdr:row>34</xdr:row>
      <xdr:rowOff>295275</xdr:rowOff>
    </xdr:to>
    <xdr:grpSp>
      <xdr:nvGrpSpPr>
        <xdr:cNvPr id="61" name="グループ化 70"/>
        <xdr:cNvGrpSpPr>
          <a:grpSpLocks/>
        </xdr:cNvGrpSpPr>
      </xdr:nvGrpSpPr>
      <xdr:grpSpPr>
        <a:xfrm>
          <a:off x="0" y="9896475"/>
          <a:ext cx="619125" cy="209550"/>
          <a:chOff x="8086725" y="2133600"/>
          <a:chExt cx="6191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16</xdr:row>
      <xdr:rowOff>47625</xdr:rowOff>
    </xdr:from>
    <xdr:to>
      <xdr:col>11</xdr:col>
      <xdr:colOff>628650</xdr:colOff>
      <xdr:row>16</xdr:row>
      <xdr:rowOff>276225</xdr:rowOff>
    </xdr:to>
    <xdr:grpSp>
      <xdr:nvGrpSpPr>
        <xdr:cNvPr id="1" name="グループ化 3"/>
        <xdr:cNvGrpSpPr>
          <a:grpSpLocks/>
        </xdr:cNvGrpSpPr>
      </xdr:nvGrpSpPr>
      <xdr:grpSpPr>
        <a:xfrm>
          <a:off x="5210175" y="4305300"/>
          <a:ext cx="2143125" cy="228600"/>
          <a:chOff x="5076825" y="4305300"/>
          <a:chExt cx="1914525" cy="228600"/>
        </a:xfrm>
        <a:solidFill>
          <a:srgbClr val="FFFFFF"/>
        </a:solidFill>
      </xdr:grpSpPr>
    </xdr:grpSp>
    <xdr:clientData/>
  </xdr:twoCellAnchor>
  <xdr:twoCellAnchor>
    <xdr:from>
      <xdr:col>7</xdr:col>
      <xdr:colOff>371475</xdr:colOff>
      <xdr:row>17</xdr:row>
      <xdr:rowOff>123825</xdr:rowOff>
    </xdr:from>
    <xdr:to>
      <xdr:col>11</xdr:col>
      <xdr:colOff>628650</xdr:colOff>
      <xdr:row>17</xdr:row>
      <xdr:rowOff>352425</xdr:rowOff>
    </xdr:to>
    <xdr:grpSp>
      <xdr:nvGrpSpPr>
        <xdr:cNvPr id="5" name="グループ化 4"/>
        <xdr:cNvGrpSpPr>
          <a:grpSpLocks/>
        </xdr:cNvGrpSpPr>
      </xdr:nvGrpSpPr>
      <xdr:grpSpPr>
        <a:xfrm>
          <a:off x="5210175" y="4724400"/>
          <a:ext cx="2143125" cy="228600"/>
          <a:chOff x="5076825" y="4305300"/>
          <a:chExt cx="1914525" cy="228600"/>
        </a:xfrm>
        <a:solidFill>
          <a:srgbClr val="FFFFFF"/>
        </a:solidFill>
      </xdr:grpSpPr>
    </xdr:grpSp>
    <xdr:clientData/>
  </xdr:twoCellAnchor>
  <xdr:twoCellAnchor>
    <xdr:from>
      <xdr:col>7</xdr:col>
      <xdr:colOff>371475</xdr:colOff>
      <xdr:row>18</xdr:row>
      <xdr:rowOff>57150</xdr:rowOff>
    </xdr:from>
    <xdr:to>
      <xdr:col>11</xdr:col>
      <xdr:colOff>628650</xdr:colOff>
      <xdr:row>18</xdr:row>
      <xdr:rowOff>285750</xdr:rowOff>
    </xdr:to>
    <xdr:grpSp>
      <xdr:nvGrpSpPr>
        <xdr:cNvPr id="9" name="グループ化 6"/>
        <xdr:cNvGrpSpPr>
          <a:grpSpLocks/>
        </xdr:cNvGrpSpPr>
      </xdr:nvGrpSpPr>
      <xdr:grpSpPr>
        <a:xfrm>
          <a:off x="5210175" y="5114925"/>
          <a:ext cx="2143125" cy="228600"/>
          <a:chOff x="5076825" y="4305300"/>
          <a:chExt cx="1914525" cy="228600"/>
        </a:xfrm>
        <a:solidFill>
          <a:srgbClr val="FFFFFF"/>
        </a:solidFill>
      </xdr:grpSpPr>
    </xdr:grpSp>
    <xdr:clientData/>
  </xdr:twoCellAnchor>
  <xdr:twoCellAnchor>
    <xdr:from>
      <xdr:col>7</xdr:col>
      <xdr:colOff>371475</xdr:colOff>
      <xdr:row>19</xdr:row>
      <xdr:rowOff>76200</xdr:rowOff>
    </xdr:from>
    <xdr:to>
      <xdr:col>11</xdr:col>
      <xdr:colOff>628650</xdr:colOff>
      <xdr:row>19</xdr:row>
      <xdr:rowOff>304800</xdr:rowOff>
    </xdr:to>
    <xdr:grpSp>
      <xdr:nvGrpSpPr>
        <xdr:cNvPr id="13" name="グループ化 7"/>
        <xdr:cNvGrpSpPr>
          <a:grpSpLocks/>
        </xdr:cNvGrpSpPr>
      </xdr:nvGrpSpPr>
      <xdr:grpSpPr>
        <a:xfrm>
          <a:off x="5210175" y="5476875"/>
          <a:ext cx="2143125" cy="228600"/>
          <a:chOff x="5076825" y="4305300"/>
          <a:chExt cx="1914525" cy="228600"/>
        </a:xfrm>
        <a:solidFill>
          <a:srgbClr val="FFFFFF"/>
        </a:solidFill>
      </xdr:grpSpPr>
    </xdr:grpSp>
    <xdr:clientData/>
  </xdr:twoCellAnchor>
  <xdr:twoCellAnchor>
    <xdr:from>
      <xdr:col>7</xdr:col>
      <xdr:colOff>371475</xdr:colOff>
      <xdr:row>20</xdr:row>
      <xdr:rowOff>47625</xdr:rowOff>
    </xdr:from>
    <xdr:to>
      <xdr:col>11</xdr:col>
      <xdr:colOff>628650</xdr:colOff>
      <xdr:row>20</xdr:row>
      <xdr:rowOff>276225</xdr:rowOff>
    </xdr:to>
    <xdr:grpSp>
      <xdr:nvGrpSpPr>
        <xdr:cNvPr id="17" name="グループ化 8"/>
        <xdr:cNvGrpSpPr>
          <a:grpSpLocks/>
        </xdr:cNvGrpSpPr>
      </xdr:nvGrpSpPr>
      <xdr:grpSpPr>
        <a:xfrm>
          <a:off x="5210175" y="5791200"/>
          <a:ext cx="2143125" cy="228600"/>
          <a:chOff x="5076825" y="4305300"/>
          <a:chExt cx="1914525" cy="228600"/>
        </a:xfrm>
        <a:solidFill>
          <a:srgbClr val="FFFFFF"/>
        </a:solidFill>
      </xdr:grpSpPr>
    </xdr:grpSp>
    <xdr:clientData/>
  </xdr:twoCellAnchor>
  <xdr:twoCellAnchor>
    <xdr:from>
      <xdr:col>7</xdr:col>
      <xdr:colOff>371475</xdr:colOff>
      <xdr:row>21</xdr:row>
      <xdr:rowOff>76200</xdr:rowOff>
    </xdr:from>
    <xdr:to>
      <xdr:col>11</xdr:col>
      <xdr:colOff>628650</xdr:colOff>
      <xdr:row>21</xdr:row>
      <xdr:rowOff>304800</xdr:rowOff>
    </xdr:to>
    <xdr:grpSp>
      <xdr:nvGrpSpPr>
        <xdr:cNvPr id="21" name="グループ化 9"/>
        <xdr:cNvGrpSpPr>
          <a:grpSpLocks/>
        </xdr:cNvGrpSpPr>
      </xdr:nvGrpSpPr>
      <xdr:grpSpPr>
        <a:xfrm>
          <a:off x="5210175" y="6143625"/>
          <a:ext cx="2143125" cy="228600"/>
          <a:chOff x="5076825" y="4305300"/>
          <a:chExt cx="1914525" cy="228600"/>
        </a:xfrm>
        <a:solidFill>
          <a:srgbClr val="FFFFFF"/>
        </a:solidFill>
      </xdr:grpSpPr>
    </xdr:grpSp>
    <xdr:clientData/>
  </xdr:twoCellAnchor>
  <xdr:twoCellAnchor>
    <xdr:from>
      <xdr:col>7</xdr:col>
      <xdr:colOff>371475</xdr:colOff>
      <xdr:row>22</xdr:row>
      <xdr:rowOff>66675</xdr:rowOff>
    </xdr:from>
    <xdr:to>
      <xdr:col>11</xdr:col>
      <xdr:colOff>628650</xdr:colOff>
      <xdr:row>22</xdr:row>
      <xdr:rowOff>295275</xdr:rowOff>
    </xdr:to>
    <xdr:grpSp>
      <xdr:nvGrpSpPr>
        <xdr:cNvPr id="25" name="グループ化 10"/>
        <xdr:cNvGrpSpPr>
          <a:grpSpLocks/>
        </xdr:cNvGrpSpPr>
      </xdr:nvGrpSpPr>
      <xdr:grpSpPr>
        <a:xfrm>
          <a:off x="5210175" y="6477000"/>
          <a:ext cx="2143125" cy="228600"/>
          <a:chOff x="5076825" y="4305300"/>
          <a:chExt cx="1914525" cy="228600"/>
        </a:xfrm>
        <a:solidFill>
          <a:srgbClr val="FFFFFF"/>
        </a:solidFill>
      </xdr:grpSpPr>
    </xdr:grpSp>
    <xdr:clientData/>
  </xdr:twoCellAnchor>
  <xdr:twoCellAnchor>
    <xdr:from>
      <xdr:col>7</xdr:col>
      <xdr:colOff>371475</xdr:colOff>
      <xdr:row>23</xdr:row>
      <xdr:rowOff>85725</xdr:rowOff>
    </xdr:from>
    <xdr:to>
      <xdr:col>11</xdr:col>
      <xdr:colOff>628650</xdr:colOff>
      <xdr:row>23</xdr:row>
      <xdr:rowOff>314325</xdr:rowOff>
    </xdr:to>
    <xdr:grpSp>
      <xdr:nvGrpSpPr>
        <xdr:cNvPr id="29" name="グループ化 11"/>
        <xdr:cNvGrpSpPr>
          <a:grpSpLocks/>
        </xdr:cNvGrpSpPr>
      </xdr:nvGrpSpPr>
      <xdr:grpSpPr>
        <a:xfrm>
          <a:off x="5210175" y="6838950"/>
          <a:ext cx="2143125" cy="228600"/>
          <a:chOff x="5076825" y="4305300"/>
          <a:chExt cx="1914525" cy="228600"/>
        </a:xfrm>
        <a:solidFill>
          <a:srgbClr val="FFFFFF"/>
        </a:solidFill>
      </xdr:grpSpPr>
    </xdr:grpSp>
    <xdr:clientData/>
  </xdr:twoCellAnchor>
  <xdr:twoCellAnchor>
    <xdr:from>
      <xdr:col>7</xdr:col>
      <xdr:colOff>371475</xdr:colOff>
      <xdr:row>24</xdr:row>
      <xdr:rowOff>76200</xdr:rowOff>
    </xdr:from>
    <xdr:to>
      <xdr:col>11</xdr:col>
      <xdr:colOff>628650</xdr:colOff>
      <xdr:row>24</xdr:row>
      <xdr:rowOff>304800</xdr:rowOff>
    </xdr:to>
    <xdr:grpSp>
      <xdr:nvGrpSpPr>
        <xdr:cNvPr id="33" name="グループ化 12"/>
        <xdr:cNvGrpSpPr>
          <a:grpSpLocks/>
        </xdr:cNvGrpSpPr>
      </xdr:nvGrpSpPr>
      <xdr:grpSpPr>
        <a:xfrm>
          <a:off x="5210175" y="7172325"/>
          <a:ext cx="2143125" cy="228600"/>
          <a:chOff x="5076825" y="4305300"/>
          <a:chExt cx="1914525" cy="228600"/>
        </a:xfrm>
        <a:solidFill>
          <a:srgbClr val="FFFFFF"/>
        </a:solidFill>
      </xdr:grpSpPr>
    </xdr:grpSp>
    <xdr:clientData/>
  </xdr:twoCellAnchor>
  <xdr:twoCellAnchor>
    <xdr:from>
      <xdr:col>7</xdr:col>
      <xdr:colOff>371475</xdr:colOff>
      <xdr:row>25</xdr:row>
      <xdr:rowOff>47625</xdr:rowOff>
    </xdr:from>
    <xdr:to>
      <xdr:col>11</xdr:col>
      <xdr:colOff>628650</xdr:colOff>
      <xdr:row>25</xdr:row>
      <xdr:rowOff>276225</xdr:rowOff>
    </xdr:to>
    <xdr:grpSp>
      <xdr:nvGrpSpPr>
        <xdr:cNvPr id="37" name="グループ化 13"/>
        <xdr:cNvGrpSpPr>
          <a:grpSpLocks/>
        </xdr:cNvGrpSpPr>
      </xdr:nvGrpSpPr>
      <xdr:grpSpPr>
        <a:xfrm>
          <a:off x="5210175" y="7467600"/>
          <a:ext cx="2143125" cy="228600"/>
          <a:chOff x="5076825" y="4305300"/>
          <a:chExt cx="1914525" cy="228600"/>
        </a:xfrm>
        <a:solidFill>
          <a:srgbClr val="FFFFFF"/>
        </a:solidFill>
      </xdr:grpSpPr>
    </xdr:grpSp>
    <xdr:clientData/>
  </xdr:twoCellAnchor>
  <xdr:twoCellAnchor>
    <xdr:from>
      <xdr:col>7</xdr:col>
      <xdr:colOff>371475</xdr:colOff>
      <xdr:row>26</xdr:row>
      <xdr:rowOff>66675</xdr:rowOff>
    </xdr:from>
    <xdr:to>
      <xdr:col>11</xdr:col>
      <xdr:colOff>628650</xdr:colOff>
      <xdr:row>26</xdr:row>
      <xdr:rowOff>295275</xdr:rowOff>
    </xdr:to>
    <xdr:grpSp>
      <xdr:nvGrpSpPr>
        <xdr:cNvPr id="41" name="グループ化 14"/>
        <xdr:cNvGrpSpPr>
          <a:grpSpLocks/>
        </xdr:cNvGrpSpPr>
      </xdr:nvGrpSpPr>
      <xdr:grpSpPr>
        <a:xfrm>
          <a:off x="5210175" y="7810500"/>
          <a:ext cx="2143125" cy="228600"/>
          <a:chOff x="5076825" y="4305300"/>
          <a:chExt cx="1914525" cy="228600"/>
        </a:xfrm>
        <a:solidFill>
          <a:srgbClr val="FFFFFF"/>
        </a:solidFill>
      </xdr:grpSpPr>
    </xdr:grpSp>
    <xdr:clientData/>
  </xdr:twoCellAnchor>
  <xdr:twoCellAnchor>
    <xdr:from>
      <xdr:col>7</xdr:col>
      <xdr:colOff>371475</xdr:colOff>
      <xdr:row>27</xdr:row>
      <xdr:rowOff>95250</xdr:rowOff>
    </xdr:from>
    <xdr:to>
      <xdr:col>11</xdr:col>
      <xdr:colOff>628650</xdr:colOff>
      <xdr:row>28</xdr:row>
      <xdr:rowOff>0</xdr:rowOff>
    </xdr:to>
    <xdr:grpSp>
      <xdr:nvGrpSpPr>
        <xdr:cNvPr id="45" name="グループ化 15"/>
        <xdr:cNvGrpSpPr>
          <a:grpSpLocks/>
        </xdr:cNvGrpSpPr>
      </xdr:nvGrpSpPr>
      <xdr:grpSpPr>
        <a:xfrm>
          <a:off x="5210175" y="8162925"/>
          <a:ext cx="2143125" cy="228600"/>
          <a:chOff x="5076825" y="4305300"/>
          <a:chExt cx="1914525" cy="228600"/>
        </a:xfrm>
        <a:solidFill>
          <a:srgbClr val="FFFFFF"/>
        </a:solidFill>
      </xdr:grpSpPr>
    </xdr:grpSp>
    <xdr:clientData/>
  </xdr:twoCellAnchor>
  <xdr:twoCellAnchor>
    <xdr:from>
      <xdr:col>7</xdr:col>
      <xdr:colOff>371475</xdr:colOff>
      <xdr:row>28</xdr:row>
      <xdr:rowOff>85725</xdr:rowOff>
    </xdr:from>
    <xdr:to>
      <xdr:col>11</xdr:col>
      <xdr:colOff>628650</xdr:colOff>
      <xdr:row>28</xdr:row>
      <xdr:rowOff>314325</xdr:rowOff>
    </xdr:to>
    <xdr:grpSp>
      <xdr:nvGrpSpPr>
        <xdr:cNvPr id="49" name="グループ化 17"/>
        <xdr:cNvGrpSpPr>
          <a:grpSpLocks/>
        </xdr:cNvGrpSpPr>
      </xdr:nvGrpSpPr>
      <xdr:grpSpPr>
        <a:xfrm>
          <a:off x="5210175" y="8477250"/>
          <a:ext cx="2143125" cy="228600"/>
          <a:chOff x="5076825" y="4305300"/>
          <a:chExt cx="1914525" cy="228600"/>
        </a:xfrm>
        <a:solidFill>
          <a:srgbClr val="FFFFFF"/>
        </a:solidFill>
      </xdr:grpSpPr>
    </xdr:grpSp>
    <xdr:clientData/>
  </xdr:twoCellAnchor>
  <xdr:twoCellAnchor>
    <xdr:from>
      <xdr:col>7</xdr:col>
      <xdr:colOff>371475</xdr:colOff>
      <xdr:row>29</xdr:row>
      <xdr:rowOff>85725</xdr:rowOff>
    </xdr:from>
    <xdr:to>
      <xdr:col>11</xdr:col>
      <xdr:colOff>628650</xdr:colOff>
      <xdr:row>29</xdr:row>
      <xdr:rowOff>314325</xdr:rowOff>
    </xdr:to>
    <xdr:grpSp>
      <xdr:nvGrpSpPr>
        <xdr:cNvPr id="53" name="グループ化 18"/>
        <xdr:cNvGrpSpPr>
          <a:grpSpLocks/>
        </xdr:cNvGrpSpPr>
      </xdr:nvGrpSpPr>
      <xdr:grpSpPr>
        <a:xfrm>
          <a:off x="5210175" y="8801100"/>
          <a:ext cx="2143125" cy="228600"/>
          <a:chOff x="5076825" y="4305300"/>
          <a:chExt cx="1914525" cy="228600"/>
        </a:xfrm>
        <a:solidFill>
          <a:srgbClr val="FFFFFF"/>
        </a:solidFill>
      </xdr:grpSpPr>
    </xdr:grpSp>
    <xdr:clientData/>
  </xdr:twoCellAnchor>
  <xdr:twoCellAnchor>
    <xdr:from>
      <xdr:col>7</xdr:col>
      <xdr:colOff>371475</xdr:colOff>
      <xdr:row>30</xdr:row>
      <xdr:rowOff>57150</xdr:rowOff>
    </xdr:from>
    <xdr:to>
      <xdr:col>11</xdr:col>
      <xdr:colOff>628650</xdr:colOff>
      <xdr:row>30</xdr:row>
      <xdr:rowOff>285750</xdr:rowOff>
    </xdr:to>
    <xdr:grpSp>
      <xdr:nvGrpSpPr>
        <xdr:cNvPr id="57" name="グループ化 20"/>
        <xdr:cNvGrpSpPr>
          <a:grpSpLocks/>
        </xdr:cNvGrpSpPr>
      </xdr:nvGrpSpPr>
      <xdr:grpSpPr>
        <a:xfrm>
          <a:off x="5210175" y="9115425"/>
          <a:ext cx="2143125" cy="228600"/>
          <a:chOff x="5076825" y="4305300"/>
          <a:chExt cx="1914525" cy="228600"/>
        </a:xfrm>
        <a:solidFill>
          <a:srgbClr val="FFFFFF"/>
        </a:solidFill>
      </xdr:grpSpPr>
    </xdr:grpSp>
    <xdr:clientData/>
  </xdr:twoCellAnchor>
  <xdr:twoCellAnchor>
    <xdr:from>
      <xdr:col>7</xdr:col>
      <xdr:colOff>371475</xdr:colOff>
      <xdr:row>13</xdr:row>
      <xdr:rowOff>104775</xdr:rowOff>
    </xdr:from>
    <xdr:to>
      <xdr:col>11</xdr:col>
      <xdr:colOff>628650</xdr:colOff>
      <xdr:row>13</xdr:row>
      <xdr:rowOff>333375</xdr:rowOff>
    </xdr:to>
    <xdr:grpSp>
      <xdr:nvGrpSpPr>
        <xdr:cNvPr id="61" name="グループ化 3"/>
        <xdr:cNvGrpSpPr>
          <a:grpSpLocks/>
        </xdr:cNvGrpSpPr>
      </xdr:nvGrpSpPr>
      <xdr:grpSpPr>
        <a:xfrm>
          <a:off x="5210175" y="3095625"/>
          <a:ext cx="2143125" cy="228600"/>
          <a:chOff x="5076825" y="4305300"/>
          <a:chExt cx="1914525" cy="228600"/>
        </a:xfrm>
        <a:solidFill>
          <a:srgbClr val="FFFFFF"/>
        </a:solidFill>
      </xdr:grpSpPr>
    </xdr:grpSp>
    <xdr:clientData/>
  </xdr:twoCellAnchor>
  <xdr:twoCellAnchor>
    <xdr:from>
      <xdr:col>7</xdr:col>
      <xdr:colOff>371475</xdr:colOff>
      <xdr:row>14</xdr:row>
      <xdr:rowOff>66675</xdr:rowOff>
    </xdr:from>
    <xdr:to>
      <xdr:col>11</xdr:col>
      <xdr:colOff>628650</xdr:colOff>
      <xdr:row>14</xdr:row>
      <xdr:rowOff>295275</xdr:rowOff>
    </xdr:to>
    <xdr:grpSp>
      <xdr:nvGrpSpPr>
        <xdr:cNvPr id="65" name="グループ化 3"/>
        <xdr:cNvGrpSpPr>
          <a:grpSpLocks/>
        </xdr:cNvGrpSpPr>
      </xdr:nvGrpSpPr>
      <xdr:grpSpPr>
        <a:xfrm>
          <a:off x="5210175" y="3524250"/>
          <a:ext cx="2143125" cy="228600"/>
          <a:chOff x="5076825" y="4305300"/>
          <a:chExt cx="1914525" cy="228600"/>
        </a:xfrm>
        <a:solidFill>
          <a:srgbClr val="FFFFFF"/>
        </a:solidFill>
      </xdr:grpSpPr>
    </xdr:grpSp>
    <xdr:clientData/>
  </xdr:twoCellAnchor>
  <xdr:twoCellAnchor>
    <xdr:from>
      <xdr:col>7</xdr:col>
      <xdr:colOff>371475</xdr:colOff>
      <xdr:row>15</xdr:row>
      <xdr:rowOff>95250</xdr:rowOff>
    </xdr:from>
    <xdr:to>
      <xdr:col>11</xdr:col>
      <xdr:colOff>628650</xdr:colOff>
      <xdr:row>15</xdr:row>
      <xdr:rowOff>323850</xdr:rowOff>
    </xdr:to>
    <xdr:grpSp>
      <xdr:nvGrpSpPr>
        <xdr:cNvPr id="69" name="グループ化 3"/>
        <xdr:cNvGrpSpPr>
          <a:grpSpLocks/>
        </xdr:cNvGrpSpPr>
      </xdr:nvGrpSpPr>
      <xdr:grpSpPr>
        <a:xfrm>
          <a:off x="5210175" y="3895725"/>
          <a:ext cx="2143125" cy="228600"/>
          <a:chOff x="5076825" y="4305300"/>
          <a:chExt cx="1914525" cy="22860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104775</xdr:colOff>
      <xdr:row>1</xdr:row>
      <xdr:rowOff>114300</xdr:rowOff>
    </xdr:from>
    <xdr:to>
      <xdr:col>36</xdr:col>
      <xdr:colOff>28575</xdr:colOff>
      <xdr:row>2</xdr:row>
      <xdr:rowOff>114300</xdr:rowOff>
    </xdr:to>
    <xdr:sp>
      <xdr:nvSpPr>
        <xdr:cNvPr id="1" name="四角形: 角を丸くする 1"/>
        <xdr:cNvSpPr>
          <a:spLocks/>
        </xdr:cNvSpPr>
      </xdr:nvSpPr>
      <xdr:spPr>
        <a:xfrm>
          <a:off x="7077075" y="219075"/>
          <a:ext cx="1590675" cy="381000"/>
        </a:xfrm>
        <a:prstGeom prst="roundRect">
          <a:avLst/>
        </a:prstGeom>
        <a:solidFill>
          <a:srgbClr val="F2F2F2"/>
        </a:solidFill>
        <a:ln w="9525" cmpd="sng">
          <a:solidFill>
            <a:srgbClr val="00B0F0"/>
          </a:solidFill>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表２から自動作成</a:t>
          </a:r>
        </a:p>
      </xdr:txBody>
    </xdr:sp>
    <xdr:clientData/>
  </xdr:twoCellAnchor>
  <xdr:twoCellAnchor>
    <xdr:from>
      <xdr:col>29</xdr:col>
      <xdr:colOff>171450</xdr:colOff>
      <xdr:row>2</xdr:row>
      <xdr:rowOff>209550</xdr:rowOff>
    </xdr:from>
    <xdr:to>
      <xdr:col>43</xdr:col>
      <xdr:colOff>219075</xdr:colOff>
      <xdr:row>8</xdr:row>
      <xdr:rowOff>200025</xdr:rowOff>
    </xdr:to>
    <xdr:sp>
      <xdr:nvSpPr>
        <xdr:cNvPr id="2" name="Text Box 5"/>
        <xdr:cNvSpPr txBox="1">
          <a:spLocks noChangeArrowheads="1"/>
        </xdr:cNvSpPr>
      </xdr:nvSpPr>
      <xdr:spPr>
        <a:xfrm>
          <a:off x="7143750" y="695325"/>
          <a:ext cx="3381375" cy="122872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左記の「環境目標」は、そのまま</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2-1</a:t>
          </a:r>
          <a:r>
            <a:rPr lang="en-US" cap="none" sz="1200" b="0" i="0" u="none" baseline="0">
              <a:solidFill>
                <a:srgbClr val="0000FF"/>
              </a:solidFill>
              <a:latin typeface="ＭＳ Ｐゴシック"/>
              <a:ea typeface="ＭＳ Ｐゴシック"/>
              <a:cs typeface="ＭＳ Ｐゴシック"/>
            </a:rPr>
            <a:t>燃費に関する定量的な目標の設定等②」</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の結果として使用できます。</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（別途「燃費目標」を作成しなくても構いません）</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41</xdr:row>
      <xdr:rowOff>95250</xdr:rowOff>
    </xdr:from>
    <xdr:to>
      <xdr:col>39</xdr:col>
      <xdr:colOff>38100</xdr:colOff>
      <xdr:row>43</xdr:row>
      <xdr:rowOff>47625</xdr:rowOff>
    </xdr:to>
    <xdr:sp>
      <xdr:nvSpPr>
        <xdr:cNvPr id="1" name="テキスト ボックス 2"/>
        <xdr:cNvSpPr txBox="1">
          <a:spLocks noChangeArrowheads="1"/>
        </xdr:cNvSpPr>
      </xdr:nvSpPr>
      <xdr:spPr>
        <a:xfrm>
          <a:off x="9172575" y="11334750"/>
          <a:ext cx="1295400" cy="5238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p>
      </xdr:txBody>
    </xdr:sp>
    <xdr:clientData/>
  </xdr:twoCellAnchor>
  <xdr:twoCellAnchor>
    <xdr:from>
      <xdr:col>13</xdr:col>
      <xdr:colOff>0</xdr:colOff>
      <xdr:row>1</xdr:row>
      <xdr:rowOff>114300</xdr:rowOff>
    </xdr:from>
    <xdr:to>
      <xdr:col>29</xdr:col>
      <xdr:colOff>209550</xdr:colOff>
      <xdr:row>3</xdr:row>
      <xdr:rowOff>247650</xdr:rowOff>
    </xdr:to>
    <xdr:sp>
      <xdr:nvSpPr>
        <xdr:cNvPr id="2" name="テキスト ボックス 3"/>
        <xdr:cNvSpPr txBox="1">
          <a:spLocks noChangeArrowheads="1"/>
        </xdr:cNvSpPr>
      </xdr:nvSpPr>
      <xdr:spPr>
        <a:xfrm>
          <a:off x="3476625" y="161925"/>
          <a:ext cx="43053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33</xdr:col>
      <xdr:colOff>95250</xdr:colOff>
      <xdr:row>1</xdr:row>
      <xdr:rowOff>152400</xdr:rowOff>
    </xdr:from>
    <xdr:to>
      <xdr:col>51</xdr:col>
      <xdr:colOff>19050</xdr:colOff>
      <xdr:row>4</xdr:row>
      <xdr:rowOff>38100</xdr:rowOff>
    </xdr:to>
    <xdr:sp>
      <xdr:nvSpPr>
        <xdr:cNvPr id="3" name="テキスト ボックス 4"/>
        <xdr:cNvSpPr txBox="1">
          <a:spLocks noChangeArrowheads="1"/>
        </xdr:cNvSpPr>
      </xdr:nvSpPr>
      <xdr:spPr>
        <a:xfrm>
          <a:off x="8810625" y="200025"/>
          <a:ext cx="506730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showZeros="0" tabSelected="1" workbookViewId="0" topLeftCell="A1">
      <selection activeCell="A1" sqref="A1"/>
    </sheetView>
  </sheetViews>
  <sheetFormatPr defaultColWidth="9.00390625" defaultRowHeight="13.5"/>
  <cols>
    <col min="1" max="1" width="7.00390625" style="0" customWidth="1"/>
    <col min="9" max="9" width="21.00390625" style="0" customWidth="1"/>
  </cols>
  <sheetData>
    <row r="1" spans="8:9" ht="17.25" customHeight="1">
      <c r="H1" s="499"/>
      <c r="I1" s="499"/>
    </row>
    <row r="2" spans="1:9" ht="13.5" customHeight="1">
      <c r="A2" s="500" t="s">
        <v>81</v>
      </c>
      <c r="B2" s="500"/>
      <c r="C2" s="500"/>
      <c r="D2" s="500"/>
      <c r="E2" s="500"/>
      <c r="F2" s="500"/>
      <c r="G2" s="500"/>
      <c r="H2" s="500"/>
      <c r="I2" s="500"/>
    </row>
    <row r="3" spans="1:9" ht="13.5" customHeight="1">
      <c r="A3" s="500"/>
      <c r="B3" s="500"/>
      <c r="C3" s="500"/>
      <c r="D3" s="500"/>
      <c r="E3" s="500"/>
      <c r="F3" s="500"/>
      <c r="G3" s="500"/>
      <c r="H3" s="500"/>
      <c r="I3" s="500"/>
    </row>
    <row r="4" spans="1:9" ht="13.5" customHeight="1">
      <c r="A4" s="500"/>
      <c r="B4" s="500"/>
      <c r="C4" s="500"/>
      <c r="D4" s="500"/>
      <c r="E4" s="500"/>
      <c r="F4" s="500"/>
      <c r="G4" s="500"/>
      <c r="H4" s="500"/>
      <c r="I4" s="500"/>
    </row>
    <row r="5" spans="1:9" ht="13.5" customHeight="1">
      <c r="A5" s="501" t="s">
        <v>275</v>
      </c>
      <c r="B5" s="501"/>
      <c r="C5" s="501"/>
      <c r="D5" s="501"/>
      <c r="E5" s="501"/>
      <c r="F5" s="501"/>
      <c r="G5" s="501"/>
      <c r="H5" s="501"/>
      <c r="I5" s="501"/>
    </row>
    <row r="6" spans="1:9" ht="13.5" customHeight="1">
      <c r="A6" s="501"/>
      <c r="B6" s="501"/>
      <c r="C6" s="501"/>
      <c r="D6" s="501"/>
      <c r="E6" s="501"/>
      <c r="F6" s="501"/>
      <c r="G6" s="501"/>
      <c r="H6" s="501"/>
      <c r="I6" s="501"/>
    </row>
    <row r="7" spans="1:9" s="218" customFormat="1" ht="13.5" customHeight="1">
      <c r="A7" s="502" t="s">
        <v>276</v>
      </c>
      <c r="B7" s="502"/>
      <c r="C7" s="502"/>
      <c r="D7" s="502"/>
      <c r="E7" s="502"/>
      <c r="F7" s="502"/>
      <c r="G7" s="502"/>
      <c r="H7" s="502"/>
      <c r="I7" s="502"/>
    </row>
    <row r="8" spans="1:9" s="218" customFormat="1" ht="13.5" customHeight="1">
      <c r="A8" s="502"/>
      <c r="B8" s="502"/>
      <c r="C8" s="502"/>
      <c r="D8" s="502"/>
      <c r="E8" s="502"/>
      <c r="F8" s="502"/>
      <c r="G8" s="502"/>
      <c r="H8" s="502"/>
      <c r="I8" s="502"/>
    </row>
    <row r="16" spans="1:9" ht="13.5">
      <c r="A16" s="503" t="s">
        <v>82</v>
      </c>
      <c r="B16" s="503"/>
      <c r="C16" s="503"/>
      <c r="D16" s="503"/>
      <c r="E16" s="503"/>
      <c r="F16" s="503"/>
      <c r="G16" s="503"/>
      <c r="H16" s="503"/>
      <c r="I16" s="503"/>
    </row>
    <row r="17" spans="1:9" ht="13.5">
      <c r="A17" s="503"/>
      <c r="B17" s="503"/>
      <c r="C17" s="503"/>
      <c r="D17" s="503"/>
      <c r="E17" s="503"/>
      <c r="F17" s="503"/>
      <c r="G17" s="503"/>
      <c r="H17" s="503"/>
      <c r="I17" s="503"/>
    </row>
    <row r="18" spans="1:9" ht="13.5">
      <c r="A18" s="503"/>
      <c r="B18" s="503"/>
      <c r="C18" s="503"/>
      <c r="D18" s="503"/>
      <c r="E18" s="503"/>
      <c r="F18" s="503"/>
      <c r="G18" s="503"/>
      <c r="H18" s="503"/>
      <c r="I18" s="503"/>
    </row>
    <row r="19" spans="1:9" ht="21">
      <c r="A19" s="219"/>
      <c r="B19" s="219"/>
      <c r="C19" s="219"/>
      <c r="D19" s="219"/>
      <c r="E19" s="219"/>
      <c r="F19" s="219"/>
      <c r="G19" s="219"/>
      <c r="H19" s="219"/>
      <c r="I19" s="219"/>
    </row>
    <row r="20" spans="1:9" ht="21">
      <c r="A20" s="219"/>
      <c r="B20" s="219"/>
      <c r="C20" s="219"/>
      <c r="D20" s="219"/>
      <c r="E20" s="219"/>
      <c r="F20" s="219"/>
      <c r="G20" s="219"/>
      <c r="H20" s="219"/>
      <c r="I20" s="219"/>
    </row>
    <row r="21" spans="1:9" ht="13.5" customHeight="1">
      <c r="A21" s="219"/>
      <c r="B21" s="219"/>
      <c r="C21" s="219"/>
      <c r="D21" s="219"/>
      <c r="E21" s="219"/>
      <c r="F21" s="219"/>
      <c r="G21" s="219"/>
      <c r="H21" s="219"/>
      <c r="I21" s="219"/>
    </row>
    <row r="22" spans="1:9" s="220" customFormat="1" ht="21" customHeight="1">
      <c r="A22" s="504"/>
      <c r="B22" s="505"/>
      <c r="C22" s="505"/>
      <c r="D22" s="505"/>
      <c r="E22" s="505"/>
      <c r="F22" s="505"/>
      <c r="G22" s="505"/>
      <c r="H22" s="505"/>
      <c r="I22" s="505"/>
    </row>
    <row r="23" s="220" customFormat="1" ht="14.25"/>
    <row r="24" s="220" customFormat="1" ht="14.25"/>
    <row r="25" s="220" customFormat="1" ht="16.5" customHeight="1"/>
    <row r="26" spans="1:2" s="223" customFormat="1" ht="16.5" customHeight="1">
      <c r="A26" s="221" t="s">
        <v>269</v>
      </c>
      <c r="B26" s="222" t="s">
        <v>83</v>
      </c>
    </row>
    <row r="27" s="223" customFormat="1" ht="16.5" customHeight="1">
      <c r="B27" s="222" t="s">
        <v>85</v>
      </c>
    </row>
    <row r="28" spans="1:9" s="223" customFormat="1" ht="12" customHeight="1">
      <c r="A28" s="222"/>
      <c r="B28" s="222"/>
      <c r="C28" s="222"/>
      <c r="D28" s="222"/>
      <c r="E28" s="222"/>
      <c r="F28" s="222"/>
      <c r="G28" s="222"/>
      <c r="H28" s="222"/>
      <c r="I28" s="222"/>
    </row>
    <row r="29" spans="1:9" s="210" customFormat="1" ht="16.5" customHeight="1">
      <c r="A29" s="211" t="s">
        <v>269</v>
      </c>
      <c r="B29" s="209" t="s">
        <v>561</v>
      </c>
      <c r="C29" s="209"/>
      <c r="D29" s="209"/>
      <c r="E29" s="209"/>
      <c r="F29" s="209"/>
      <c r="G29" s="209"/>
      <c r="H29" s="209"/>
      <c r="I29" s="209"/>
    </row>
    <row r="30" spans="1:9" s="210" customFormat="1" ht="16.5" customHeight="1">
      <c r="A30" s="209"/>
      <c r="B30" s="209" t="s">
        <v>361</v>
      </c>
      <c r="C30" s="209"/>
      <c r="D30" s="209"/>
      <c r="E30" s="209"/>
      <c r="F30" s="209"/>
      <c r="G30" s="209"/>
      <c r="H30" s="209"/>
      <c r="I30" s="209"/>
    </row>
    <row r="31" spans="1:9" s="210" customFormat="1" ht="16.5" customHeight="1">
      <c r="A31" s="209"/>
      <c r="B31" s="213" t="s">
        <v>443</v>
      </c>
      <c r="C31" s="209"/>
      <c r="D31" s="209"/>
      <c r="E31" s="209"/>
      <c r="F31" s="209"/>
      <c r="G31" s="209"/>
      <c r="H31" s="209"/>
      <c r="I31" s="209"/>
    </row>
    <row r="32" spans="1:9" s="210" customFormat="1" ht="12" customHeight="1">
      <c r="A32" s="209"/>
      <c r="B32" s="209"/>
      <c r="C32" s="209"/>
      <c r="D32" s="209"/>
      <c r="E32" s="209"/>
      <c r="F32" s="209"/>
      <c r="G32" s="209"/>
      <c r="H32" s="209"/>
      <c r="I32" s="209"/>
    </row>
    <row r="33" spans="1:9" s="210" customFormat="1" ht="16.5" customHeight="1">
      <c r="A33" s="211" t="s">
        <v>277</v>
      </c>
      <c r="B33" s="209" t="s">
        <v>270</v>
      </c>
      <c r="C33" s="209"/>
      <c r="D33" s="209"/>
      <c r="E33" s="209"/>
      <c r="F33" s="209"/>
      <c r="G33" s="209"/>
      <c r="H33" s="209"/>
      <c r="I33" s="209"/>
    </row>
    <row r="34" spans="2:9" s="210" customFormat="1" ht="16.5" customHeight="1">
      <c r="B34" s="212" t="s">
        <v>363</v>
      </c>
      <c r="C34" s="209"/>
      <c r="D34" s="209"/>
      <c r="E34" s="209"/>
      <c r="F34" s="209"/>
      <c r="G34" s="209"/>
      <c r="H34" s="209"/>
      <c r="I34" s="209"/>
    </row>
    <row r="35" spans="1:9" s="210" customFormat="1" ht="12" customHeight="1">
      <c r="A35" s="209"/>
      <c r="B35" s="209"/>
      <c r="C35" s="209"/>
      <c r="D35" s="209"/>
      <c r="E35" s="209"/>
      <c r="F35" s="209"/>
      <c r="G35" s="209"/>
      <c r="H35" s="209"/>
      <c r="I35" s="209"/>
    </row>
    <row r="36" spans="1:9" s="210" customFormat="1" ht="16.5" customHeight="1">
      <c r="A36" s="211" t="s">
        <v>269</v>
      </c>
      <c r="B36" s="209" t="s">
        <v>444</v>
      </c>
      <c r="C36" s="209"/>
      <c r="D36" s="209"/>
      <c r="E36" s="209"/>
      <c r="F36" s="209"/>
      <c r="G36" s="209"/>
      <c r="H36" s="209"/>
      <c r="I36" s="209"/>
    </row>
    <row r="37" spans="2:9" s="210" customFormat="1" ht="16.5" customHeight="1">
      <c r="B37" s="213" t="s">
        <v>271</v>
      </c>
      <c r="C37" s="209"/>
      <c r="D37" s="209"/>
      <c r="E37" s="209"/>
      <c r="F37" s="209"/>
      <c r="G37" s="209"/>
      <c r="H37" s="209"/>
      <c r="I37" s="209"/>
    </row>
    <row r="38" spans="1:9" s="210" customFormat="1" ht="13.5" customHeight="1">
      <c r="A38" s="209"/>
      <c r="B38" s="209"/>
      <c r="C38" s="209"/>
      <c r="D38" s="209"/>
      <c r="E38" s="209"/>
      <c r="F38" s="209"/>
      <c r="G38" s="209"/>
      <c r="H38" s="209"/>
      <c r="I38" s="209"/>
    </row>
    <row r="39" spans="1:9" s="210" customFormat="1" ht="24" customHeight="1">
      <c r="A39" s="211" t="s">
        <v>278</v>
      </c>
      <c r="B39" s="495" t="s">
        <v>84</v>
      </c>
      <c r="C39" s="496"/>
      <c r="D39" s="496"/>
      <c r="E39" s="497"/>
      <c r="F39" s="209"/>
      <c r="G39" s="209"/>
      <c r="H39" s="209"/>
      <c r="I39" s="214"/>
    </row>
    <row r="40" spans="1:9" s="210" customFormat="1" ht="9" customHeight="1">
      <c r="A40" s="209"/>
      <c r="C40" s="209"/>
      <c r="D40" s="209"/>
      <c r="E40" s="209"/>
      <c r="F40" s="209"/>
      <c r="G40" s="209"/>
      <c r="H40" s="209"/>
      <c r="I40" s="214"/>
    </row>
    <row r="41" spans="1:9" s="210" customFormat="1" ht="16.5" customHeight="1">
      <c r="A41" s="209"/>
      <c r="B41" s="209" t="s">
        <v>272</v>
      </c>
      <c r="C41" s="209"/>
      <c r="D41" s="209"/>
      <c r="E41" s="209"/>
      <c r="F41" s="209"/>
      <c r="G41" s="209"/>
      <c r="H41" s="209"/>
      <c r="I41" s="214"/>
    </row>
    <row r="42" spans="1:9" s="210" customFormat="1" ht="16.5" customHeight="1">
      <c r="A42" s="209"/>
      <c r="B42" s="213" t="s">
        <v>338</v>
      </c>
      <c r="C42" s="209"/>
      <c r="D42" s="209"/>
      <c r="E42" s="209"/>
      <c r="F42" s="209"/>
      <c r="G42" s="209"/>
      <c r="H42" s="209"/>
      <c r="I42" s="214"/>
    </row>
    <row r="43" spans="1:9" s="210" customFormat="1" ht="16.5" customHeight="1">
      <c r="A43" s="209"/>
      <c r="B43" s="213" t="s">
        <v>364</v>
      </c>
      <c r="C43" s="209"/>
      <c r="D43" s="209"/>
      <c r="E43" s="209"/>
      <c r="F43" s="209"/>
      <c r="G43" s="209"/>
      <c r="H43" s="209"/>
      <c r="I43" s="214"/>
    </row>
    <row r="44" spans="1:9" s="210" customFormat="1" ht="9" customHeight="1">
      <c r="A44" s="209"/>
      <c r="C44" s="209"/>
      <c r="D44" s="209"/>
      <c r="E44" s="209"/>
      <c r="F44" s="209"/>
      <c r="G44" s="209"/>
      <c r="H44" s="209"/>
      <c r="I44" s="214"/>
    </row>
    <row r="45" spans="1:9" s="210" customFormat="1" ht="16.5" customHeight="1">
      <c r="A45" s="209"/>
      <c r="B45" s="498" t="s">
        <v>273</v>
      </c>
      <c r="C45" s="498"/>
      <c r="D45" s="498"/>
      <c r="E45" s="213" t="s">
        <v>86</v>
      </c>
      <c r="F45" s="209"/>
      <c r="G45" s="209"/>
      <c r="H45" s="209"/>
      <c r="I45" s="214"/>
    </row>
    <row r="46" spans="1:9" s="210" customFormat="1" ht="16.5" customHeight="1">
      <c r="A46" s="209"/>
      <c r="B46" s="498"/>
      <c r="C46" s="498"/>
      <c r="D46" s="498"/>
      <c r="E46" s="213" t="s">
        <v>279</v>
      </c>
      <c r="F46" s="209"/>
      <c r="G46" s="209"/>
      <c r="H46" s="209"/>
      <c r="I46" s="214"/>
    </row>
    <row r="47" spans="1:9" s="210" customFormat="1" ht="13.5" customHeight="1">
      <c r="A47" s="209"/>
      <c r="B47" s="209"/>
      <c r="C47" s="209"/>
      <c r="D47" s="209"/>
      <c r="E47" s="209"/>
      <c r="F47" s="209"/>
      <c r="G47" s="209"/>
      <c r="H47" s="209"/>
      <c r="I47" s="214"/>
    </row>
    <row r="48" spans="2:9" s="208" customFormat="1" ht="13.5" customHeight="1">
      <c r="B48" s="215"/>
      <c r="C48" s="215"/>
      <c r="D48" s="215"/>
      <c r="E48" s="215"/>
      <c r="F48" s="215"/>
      <c r="G48" s="215"/>
      <c r="H48" s="215"/>
      <c r="I48" s="215"/>
    </row>
    <row r="49" spans="1:9" s="210" customFormat="1" ht="16.5" customHeight="1">
      <c r="A49" s="209"/>
      <c r="B49" s="209"/>
      <c r="C49" s="209" t="s">
        <v>442</v>
      </c>
      <c r="D49" s="209"/>
      <c r="E49" s="209"/>
      <c r="F49" s="209"/>
      <c r="G49" s="209"/>
      <c r="H49" s="209"/>
      <c r="I49" s="214"/>
    </row>
    <row r="50" spans="1:9" s="210" customFormat="1" ht="16.5" customHeight="1">
      <c r="A50" s="209"/>
      <c r="B50" s="209"/>
      <c r="C50" s="209"/>
      <c r="D50" s="209"/>
      <c r="E50" s="209"/>
      <c r="F50" s="209"/>
      <c r="G50" s="209"/>
      <c r="H50" s="209"/>
      <c r="I50" s="214"/>
    </row>
    <row r="51" spans="1:9" s="210" customFormat="1" ht="16.5" customHeight="1">
      <c r="A51" s="211" t="s">
        <v>559</v>
      </c>
      <c r="B51" s="212" t="s">
        <v>560</v>
      </c>
      <c r="C51" s="209"/>
      <c r="D51" s="209"/>
      <c r="E51" s="209"/>
      <c r="F51" s="209"/>
      <c r="G51" s="209"/>
      <c r="H51" s="209"/>
      <c r="I51" s="214"/>
    </row>
    <row r="52" spans="3:9" s="11" customFormat="1" ht="28.5" customHeight="1">
      <c r="C52" s="10"/>
      <c r="D52" s="10"/>
      <c r="E52" s="10"/>
      <c r="F52" s="10"/>
      <c r="G52" s="10"/>
      <c r="H52" s="10"/>
      <c r="I52" s="10"/>
    </row>
    <row r="53" spans="1:9" s="208" customFormat="1" ht="17.25">
      <c r="A53" s="216" t="s">
        <v>280</v>
      </c>
      <c r="B53" s="217" t="s">
        <v>274</v>
      </c>
      <c r="C53" s="215"/>
      <c r="D53" s="215"/>
      <c r="E53" s="215"/>
      <c r="F53" s="215"/>
      <c r="G53" s="215"/>
      <c r="H53" s="215"/>
      <c r="I53" s="215"/>
    </row>
    <row r="54" spans="1:9" s="208" customFormat="1" ht="17.25">
      <c r="A54" s="216"/>
      <c r="B54" s="217" t="s">
        <v>562</v>
      </c>
      <c r="C54" s="215"/>
      <c r="D54" s="215"/>
      <c r="E54" s="215"/>
      <c r="F54" s="215"/>
      <c r="G54" s="215"/>
      <c r="H54" s="215"/>
      <c r="I54" s="215"/>
    </row>
    <row r="55" spans="1:9" s="208" customFormat="1" ht="17.25">
      <c r="A55" s="216"/>
      <c r="B55" s="217"/>
      <c r="C55" s="215"/>
      <c r="D55" s="215"/>
      <c r="E55" s="215"/>
      <c r="F55" s="215"/>
      <c r="G55" s="215"/>
      <c r="H55" s="215"/>
      <c r="I55" s="215"/>
    </row>
    <row r="56" s="208" customFormat="1" ht="13.5"/>
    <row r="57" s="208" customFormat="1" ht="13.5"/>
    <row r="58" s="208" customFormat="1" ht="13.5"/>
    <row r="59" s="208" customFormat="1" ht="13.5"/>
    <row r="60" s="208" customFormat="1" ht="13.5"/>
    <row r="61" s="208" customFormat="1" ht="13.5"/>
    <row r="62" s="208" customFormat="1" ht="13.5"/>
  </sheetData>
  <sheetProtection/>
  <mergeCells count="8">
    <mergeCell ref="B39:E39"/>
    <mergeCell ref="B45:D46"/>
    <mergeCell ref="H1:I1"/>
    <mergeCell ref="A2:I4"/>
    <mergeCell ref="A5:I6"/>
    <mergeCell ref="A7:I8"/>
    <mergeCell ref="A16:I18"/>
    <mergeCell ref="A22:I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Q29"/>
  <sheetViews>
    <sheetView workbookViewId="0" topLeftCell="A1">
      <selection activeCell="F10" sqref="F10"/>
    </sheetView>
  </sheetViews>
  <sheetFormatPr defaultColWidth="9.00390625" defaultRowHeight="13.5"/>
  <cols>
    <col min="1" max="1" width="2.75390625" style="90" customWidth="1"/>
    <col min="2" max="4" width="3.125" style="90" customWidth="1"/>
    <col min="5" max="5" width="27.75390625" style="48" customWidth="1"/>
    <col min="6" max="6" width="15.50390625" style="90" customWidth="1"/>
    <col min="7" max="7" width="2.375" style="90" customWidth="1"/>
    <col min="8" max="8" width="14.875" style="90" customWidth="1"/>
    <col min="9" max="9" width="2.375" style="90" customWidth="1"/>
    <col min="10" max="10" width="15.00390625" style="90" customWidth="1"/>
    <col min="11" max="11" width="2.375" style="90" customWidth="1"/>
    <col min="12" max="16384" width="9.00390625" style="90" customWidth="1"/>
  </cols>
  <sheetData>
    <row r="1" spans="1:11" ht="18" customHeight="1">
      <c r="A1" s="27" t="s">
        <v>4</v>
      </c>
      <c r="B1" s="27"/>
      <c r="J1" s="714">
        <f>'表１'!$AA$1</f>
        <v>0</v>
      </c>
      <c r="K1" s="938"/>
    </row>
    <row r="2" spans="10:11" ht="15.75" customHeight="1">
      <c r="J2" s="939"/>
      <c r="K2" s="941"/>
    </row>
    <row r="3" ht="15.75" customHeight="1">
      <c r="B3" s="90" t="s">
        <v>140</v>
      </c>
    </row>
    <row r="4" spans="2:5" ht="15.75" customHeight="1">
      <c r="B4" s="31"/>
      <c r="C4" s="88" t="s">
        <v>263</v>
      </c>
      <c r="D4" s="31"/>
      <c r="E4" s="31"/>
    </row>
    <row r="5" ht="15.75" customHeight="1"/>
    <row r="6" ht="15.75" customHeight="1"/>
    <row r="7" spans="3:11" ht="18" customHeight="1">
      <c r="C7" s="971"/>
      <c r="D7" s="972"/>
      <c r="E7" s="973"/>
      <c r="F7" s="843" t="s">
        <v>282</v>
      </c>
      <c r="G7" s="844"/>
      <c r="H7" s="843" t="s">
        <v>283</v>
      </c>
      <c r="I7" s="844"/>
      <c r="J7" s="965" t="s">
        <v>284</v>
      </c>
      <c r="K7" s="965"/>
    </row>
    <row r="8" spans="3:11" ht="18" customHeight="1">
      <c r="C8" s="974"/>
      <c r="D8" s="975"/>
      <c r="E8" s="976"/>
      <c r="F8" s="845"/>
      <c r="G8" s="846"/>
      <c r="H8" s="845"/>
      <c r="I8" s="846"/>
      <c r="J8" s="966"/>
      <c r="K8" s="966"/>
    </row>
    <row r="9" spans="3:11" ht="22.5" customHeight="1" thickBot="1">
      <c r="C9" s="977"/>
      <c r="D9" s="978"/>
      <c r="E9" s="979"/>
      <c r="F9" s="967" t="s">
        <v>285</v>
      </c>
      <c r="G9" s="968"/>
      <c r="H9" s="967" t="s">
        <v>286</v>
      </c>
      <c r="I9" s="968"/>
      <c r="J9" s="969" t="s">
        <v>287</v>
      </c>
      <c r="K9" s="970"/>
    </row>
    <row r="10" spans="3:11" ht="30" customHeight="1" thickTop="1">
      <c r="C10" s="782" t="s">
        <v>71</v>
      </c>
      <c r="D10" s="962" t="s">
        <v>417</v>
      </c>
      <c r="E10" s="270" t="s">
        <v>43</v>
      </c>
      <c r="F10" s="174"/>
      <c r="G10" s="37" t="s">
        <v>37</v>
      </c>
      <c r="H10" s="174"/>
      <c r="I10" s="37" t="s">
        <v>37</v>
      </c>
      <c r="J10" s="51">
        <f aca="true" t="shared" si="0" ref="J10:J23">IF(F10=0,"",H10/F10*100)</f>
      </c>
      <c r="K10" s="37" t="s">
        <v>188</v>
      </c>
    </row>
    <row r="11" spans="3:11" ht="30" customHeight="1">
      <c r="C11" s="647"/>
      <c r="D11" s="963"/>
      <c r="E11" s="271" t="s">
        <v>431</v>
      </c>
      <c r="F11" s="173"/>
      <c r="G11" s="34" t="s">
        <v>37</v>
      </c>
      <c r="H11" s="173"/>
      <c r="I11" s="34" t="s">
        <v>37</v>
      </c>
      <c r="J11" s="52">
        <f t="shared" si="0"/>
      </c>
      <c r="K11" s="34" t="s">
        <v>180</v>
      </c>
    </row>
    <row r="12" spans="3:11" ht="30" customHeight="1">
      <c r="C12" s="647"/>
      <c r="D12" s="963"/>
      <c r="E12" s="271" t="s">
        <v>21</v>
      </c>
      <c r="F12" s="294"/>
      <c r="G12" s="34" t="s">
        <v>37</v>
      </c>
      <c r="H12" s="294"/>
      <c r="I12" s="34" t="s">
        <v>37</v>
      </c>
      <c r="J12" s="52">
        <f>IF(F12=0,"",H12/F12*100)</f>
      </c>
      <c r="K12" s="34" t="s">
        <v>180</v>
      </c>
    </row>
    <row r="13" spans="3:11" ht="30" customHeight="1">
      <c r="C13" s="647"/>
      <c r="D13" s="963"/>
      <c r="E13" s="271" t="s">
        <v>205</v>
      </c>
      <c r="F13" s="173"/>
      <c r="G13" s="34" t="s">
        <v>37</v>
      </c>
      <c r="H13" s="173"/>
      <c r="I13" s="34" t="s">
        <v>37</v>
      </c>
      <c r="J13" s="52">
        <f t="shared" si="0"/>
      </c>
      <c r="K13" s="34" t="s">
        <v>180</v>
      </c>
    </row>
    <row r="14" spans="3:11" ht="30" customHeight="1">
      <c r="C14" s="647"/>
      <c r="D14" s="963"/>
      <c r="E14" s="271" t="s">
        <v>5</v>
      </c>
      <c r="F14" s="173"/>
      <c r="G14" s="34" t="s">
        <v>37</v>
      </c>
      <c r="H14" s="173"/>
      <c r="I14" s="34" t="s">
        <v>37</v>
      </c>
      <c r="J14" s="52">
        <f t="shared" si="0"/>
      </c>
      <c r="K14" s="34" t="s">
        <v>180</v>
      </c>
    </row>
    <row r="15" spans="3:11" ht="30" customHeight="1">
      <c r="C15" s="647"/>
      <c r="D15" s="964"/>
      <c r="E15" s="400" t="s">
        <v>451</v>
      </c>
      <c r="F15" s="269"/>
      <c r="G15" s="34" t="s">
        <v>37</v>
      </c>
      <c r="H15" s="269"/>
      <c r="I15" s="34" t="s">
        <v>37</v>
      </c>
      <c r="J15" s="52">
        <f>IF(F15=0,"",H15/F15*100)</f>
      </c>
      <c r="K15" s="34" t="s">
        <v>180</v>
      </c>
    </row>
    <row r="16" spans="3:11" ht="30" customHeight="1" thickBot="1">
      <c r="C16" s="917"/>
      <c r="D16" s="576" t="s">
        <v>24</v>
      </c>
      <c r="E16" s="578"/>
      <c r="F16" s="53">
        <f>SUM(F10:F15)</f>
        <v>0</v>
      </c>
      <c r="G16" s="54" t="s">
        <v>37</v>
      </c>
      <c r="H16" s="53">
        <f>SUM(H10:H15)</f>
        <v>0</v>
      </c>
      <c r="I16" s="54" t="s">
        <v>37</v>
      </c>
      <c r="J16" s="53">
        <f t="shared" si="0"/>
      </c>
      <c r="K16" s="54" t="s">
        <v>180</v>
      </c>
    </row>
    <row r="17" spans="3:11" ht="30" customHeight="1" thickTop="1">
      <c r="C17" s="782" t="s">
        <v>72</v>
      </c>
      <c r="D17" s="962" t="s">
        <v>417</v>
      </c>
      <c r="E17" s="270" t="s">
        <v>43</v>
      </c>
      <c r="F17" s="369"/>
      <c r="G17" s="37" t="s">
        <v>37</v>
      </c>
      <c r="H17" s="369"/>
      <c r="I17" s="37" t="s">
        <v>37</v>
      </c>
      <c r="J17" s="51">
        <f t="shared" si="0"/>
      </c>
      <c r="K17" s="37" t="s">
        <v>180</v>
      </c>
    </row>
    <row r="18" spans="3:11" ht="30" customHeight="1">
      <c r="C18" s="647"/>
      <c r="D18" s="963"/>
      <c r="E18" s="271" t="s">
        <v>431</v>
      </c>
      <c r="F18" s="370"/>
      <c r="G18" s="34" t="s">
        <v>37</v>
      </c>
      <c r="H18" s="370"/>
      <c r="I18" s="34" t="s">
        <v>37</v>
      </c>
      <c r="J18" s="52">
        <f>IF(F18=0,"",H18/F18*100)</f>
      </c>
      <c r="K18" s="34" t="s">
        <v>180</v>
      </c>
    </row>
    <row r="19" spans="3:11" ht="30" customHeight="1">
      <c r="C19" s="647"/>
      <c r="D19" s="963"/>
      <c r="E19" s="271" t="s">
        <v>21</v>
      </c>
      <c r="F19" s="370"/>
      <c r="G19" s="34" t="s">
        <v>37</v>
      </c>
      <c r="H19" s="370"/>
      <c r="I19" s="34" t="s">
        <v>37</v>
      </c>
      <c r="J19" s="52">
        <f t="shared" si="0"/>
      </c>
      <c r="K19" s="34" t="s">
        <v>180</v>
      </c>
    </row>
    <row r="20" spans="3:11" ht="30" customHeight="1">
      <c r="C20" s="647"/>
      <c r="D20" s="963"/>
      <c r="E20" s="271" t="s">
        <v>205</v>
      </c>
      <c r="F20" s="370"/>
      <c r="G20" s="34" t="s">
        <v>37</v>
      </c>
      <c r="H20" s="370"/>
      <c r="I20" s="34" t="s">
        <v>37</v>
      </c>
      <c r="J20" s="52">
        <f t="shared" si="0"/>
      </c>
      <c r="K20" s="34" t="s">
        <v>180</v>
      </c>
    </row>
    <row r="21" spans="3:11" ht="30" customHeight="1">
      <c r="C21" s="647"/>
      <c r="D21" s="963"/>
      <c r="E21" s="271" t="s">
        <v>5</v>
      </c>
      <c r="F21" s="370"/>
      <c r="G21" s="34" t="s">
        <v>37</v>
      </c>
      <c r="H21" s="370"/>
      <c r="I21" s="34" t="s">
        <v>37</v>
      </c>
      <c r="J21" s="52">
        <f t="shared" si="0"/>
      </c>
      <c r="K21" s="34" t="s">
        <v>180</v>
      </c>
    </row>
    <row r="22" spans="3:11" ht="30" customHeight="1">
      <c r="C22" s="647"/>
      <c r="D22" s="964"/>
      <c r="E22" s="400" t="s">
        <v>451</v>
      </c>
      <c r="F22" s="370"/>
      <c r="G22" s="34" t="s">
        <v>37</v>
      </c>
      <c r="H22" s="370"/>
      <c r="I22" s="34" t="s">
        <v>37</v>
      </c>
      <c r="J22" s="52">
        <f t="shared" si="0"/>
      </c>
      <c r="K22" s="34" t="s">
        <v>180</v>
      </c>
    </row>
    <row r="23" spans="3:11" ht="30" customHeight="1">
      <c r="C23" s="781"/>
      <c r="D23" s="961" t="s">
        <v>24</v>
      </c>
      <c r="E23" s="793"/>
      <c r="F23" s="55">
        <f>SUM(F17:F22)</f>
        <v>0</v>
      </c>
      <c r="G23" s="39" t="s">
        <v>37</v>
      </c>
      <c r="H23" s="55">
        <f>SUM(H17:H22)</f>
        <v>0</v>
      </c>
      <c r="I23" s="39" t="s">
        <v>37</v>
      </c>
      <c r="J23" s="55">
        <f t="shared" si="0"/>
      </c>
      <c r="K23" s="39" t="s">
        <v>180</v>
      </c>
    </row>
    <row r="24" spans="3:10" ht="9" customHeight="1">
      <c r="C24" s="183"/>
      <c r="D24" s="183"/>
      <c r="F24" s="183"/>
      <c r="G24" s="183"/>
      <c r="H24" s="183"/>
      <c r="I24" s="183"/>
      <c r="J24" s="183"/>
    </row>
    <row r="25" spans="3:17" s="3" customFormat="1" ht="16.5" customHeight="1">
      <c r="C25" s="959" t="s">
        <v>433</v>
      </c>
      <c r="D25" s="959"/>
      <c r="E25" s="959"/>
      <c r="F25" s="959"/>
      <c r="G25" s="959"/>
      <c r="H25" s="959"/>
      <c r="I25" s="959"/>
      <c r="J25" s="959"/>
      <c r="K25" s="403"/>
      <c r="L25" s="403"/>
      <c r="M25" s="403"/>
      <c r="N25" s="403"/>
      <c r="O25" s="403"/>
      <c r="P25" s="403"/>
      <c r="Q25" s="403"/>
    </row>
    <row r="26" spans="3:17" s="3" customFormat="1" ht="16.5" customHeight="1">
      <c r="C26" s="404"/>
      <c r="D26" s="959" t="s">
        <v>435</v>
      </c>
      <c r="E26" s="960"/>
      <c r="F26" s="960"/>
      <c r="G26" s="960"/>
      <c r="H26" s="960"/>
      <c r="I26" s="960"/>
      <c r="J26" s="960"/>
      <c r="K26" s="403"/>
      <c r="L26" s="403"/>
      <c r="M26" s="403"/>
      <c r="N26" s="403"/>
      <c r="O26" s="403"/>
      <c r="P26" s="403"/>
      <c r="Q26" s="403"/>
    </row>
    <row r="27" spans="3:10" s="49" customFormat="1" ht="16.5" customHeight="1">
      <c r="C27" s="80" t="s">
        <v>151</v>
      </c>
      <c r="D27" s="80"/>
      <c r="E27" s="80"/>
      <c r="F27" s="80"/>
      <c r="G27" s="80"/>
      <c r="H27" s="80"/>
      <c r="I27" s="80"/>
      <c r="J27" s="80"/>
    </row>
    <row r="28" spans="3:10" ht="16.5" customHeight="1">
      <c r="C28" s="80" t="s">
        <v>450</v>
      </c>
      <c r="D28" s="80"/>
      <c r="E28" s="80"/>
      <c r="F28" s="80"/>
      <c r="G28" s="80"/>
      <c r="H28" s="80"/>
      <c r="I28" s="80"/>
      <c r="J28" s="80"/>
    </row>
    <row r="29" ht="13.5">
      <c r="C29" s="28"/>
    </row>
  </sheetData>
  <sheetProtection/>
  <protectedRanges>
    <protectedRange sqref="H10:H23" name="範囲2_1"/>
    <protectedRange sqref="F10:F23" name="範囲1_1"/>
  </protectedRanges>
  <mergeCells count="16">
    <mergeCell ref="J7:K8"/>
    <mergeCell ref="F9:G9"/>
    <mergeCell ref="H9:I9"/>
    <mergeCell ref="J9:K9"/>
    <mergeCell ref="J1:K2"/>
    <mergeCell ref="C7:E9"/>
    <mergeCell ref="F7:G8"/>
    <mergeCell ref="H7:I8"/>
    <mergeCell ref="D26:J26"/>
    <mergeCell ref="C10:C16"/>
    <mergeCell ref="D16:E16"/>
    <mergeCell ref="C17:C23"/>
    <mergeCell ref="D23:E23"/>
    <mergeCell ref="D10:D15"/>
    <mergeCell ref="D17:D22"/>
    <mergeCell ref="C25:J25"/>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1"/>
  <headerFooter scaleWithDoc="0" alignWithMargins="0">
    <oddFooter>&amp;L&amp;9 2024.03.01&amp;C-9-</oddFooter>
    <firstFooter>&amp;L&amp;9 2013.10</firstFooter>
  </headerFooter>
</worksheet>
</file>

<file path=xl/worksheets/sheet11.xml><?xml version="1.0" encoding="utf-8"?>
<worksheet xmlns="http://schemas.openxmlformats.org/spreadsheetml/2006/main" xmlns:r="http://schemas.openxmlformats.org/officeDocument/2006/relationships">
  <dimension ref="A1:K51"/>
  <sheetViews>
    <sheetView workbookViewId="0" topLeftCell="A1">
      <selection activeCell="F27" sqref="F27"/>
    </sheetView>
  </sheetViews>
  <sheetFormatPr defaultColWidth="9.00390625" defaultRowHeight="13.5"/>
  <cols>
    <col min="1" max="1" width="1.37890625" style="3" customWidth="1"/>
    <col min="2" max="2" width="2.75390625" style="3" customWidth="1"/>
    <col min="3" max="3" width="7.125" style="3" customWidth="1"/>
    <col min="4" max="4" width="2.875" style="276" customWidth="1"/>
    <col min="5" max="5" width="35.125" style="3" customWidth="1"/>
    <col min="6" max="6" width="14.375" style="3" customWidth="1"/>
    <col min="7" max="7" width="2.25390625" style="3" customWidth="1"/>
    <col min="8" max="8" width="15.00390625" style="3" customWidth="1"/>
    <col min="9" max="9" width="2.25390625" style="3" customWidth="1"/>
    <col min="10" max="10" width="14.25390625" style="3" customWidth="1"/>
    <col min="11" max="12" width="2.375" style="3" customWidth="1"/>
    <col min="13" max="16384" width="9.00390625" style="3" customWidth="1"/>
  </cols>
  <sheetData>
    <row r="1" spans="1:11" ht="18" customHeight="1">
      <c r="A1" s="1" t="s">
        <v>6</v>
      </c>
      <c r="E1" s="4"/>
      <c r="J1" s="980">
        <f>'表１'!$AA$1</f>
        <v>0</v>
      </c>
      <c r="K1" s="938"/>
    </row>
    <row r="2" spans="1:11" ht="11.25" customHeight="1">
      <c r="A2" s="1"/>
      <c r="E2" s="4"/>
      <c r="J2" s="939"/>
      <c r="K2" s="941"/>
    </row>
    <row r="3" ht="9" customHeight="1">
      <c r="E3" s="4"/>
    </row>
    <row r="4" spans="2:5" ht="15.75" customHeight="1">
      <c r="B4" s="169" t="s">
        <v>298</v>
      </c>
      <c r="C4" s="169" t="s">
        <v>299</v>
      </c>
      <c r="E4" s="4"/>
    </row>
    <row r="5" spans="3:5" ht="15" customHeight="1">
      <c r="C5" s="87" t="s">
        <v>495</v>
      </c>
      <c r="D5" s="277"/>
      <c r="E5" s="4"/>
    </row>
    <row r="6" ht="4.5" customHeight="1">
      <c r="E6" s="4"/>
    </row>
    <row r="7" spans="2:5" ht="15.75" customHeight="1">
      <c r="B7" s="169" t="s">
        <v>298</v>
      </c>
      <c r="C7" s="234" t="s">
        <v>300</v>
      </c>
      <c r="E7" s="4"/>
    </row>
    <row r="8" spans="3:5" ht="15.75" customHeight="1">
      <c r="C8" s="235" t="s">
        <v>301</v>
      </c>
      <c r="E8" s="4"/>
    </row>
    <row r="9" spans="3:4" ht="15" customHeight="1">
      <c r="C9" s="87" t="s">
        <v>496</v>
      </c>
      <c r="D9" s="277"/>
    </row>
    <row r="10" spans="3:4" ht="3" customHeight="1">
      <c r="C10" s="8"/>
      <c r="D10" s="277"/>
    </row>
    <row r="11" spans="3:10" ht="15.75" customHeight="1">
      <c r="C11" s="12" t="s">
        <v>302</v>
      </c>
      <c r="F11" s="12"/>
      <c r="G11" s="12"/>
      <c r="H11" s="12"/>
      <c r="I11" s="12"/>
      <c r="J11" s="12"/>
    </row>
    <row r="12" spans="3:10" ht="13.5" customHeight="1">
      <c r="C12" s="230" t="s">
        <v>492</v>
      </c>
      <c r="D12" s="283"/>
      <c r="E12" s="169"/>
      <c r="F12" s="12"/>
      <c r="G12" s="12"/>
      <c r="H12" s="12"/>
      <c r="I12" s="12"/>
      <c r="J12" s="12"/>
    </row>
    <row r="13" spans="3:5" ht="13.5" customHeight="1">
      <c r="C13" s="230" t="s">
        <v>493</v>
      </c>
      <c r="D13" s="283"/>
      <c r="E13" s="169"/>
    </row>
    <row r="14" spans="3:5" ht="13.5" customHeight="1">
      <c r="C14" s="230" t="s">
        <v>494</v>
      </c>
      <c r="D14" s="283"/>
      <c r="E14" s="169"/>
    </row>
    <row r="15" spans="3:5" ht="8.25" customHeight="1">
      <c r="C15" s="169"/>
      <c r="D15" s="283"/>
      <c r="E15" s="169"/>
    </row>
    <row r="16" spans="2:5" ht="15.75" customHeight="1">
      <c r="B16" s="169" t="s">
        <v>298</v>
      </c>
      <c r="C16" s="169" t="s">
        <v>303</v>
      </c>
      <c r="D16" s="283"/>
      <c r="E16" s="169"/>
    </row>
    <row r="17" spans="3:5" ht="15.75" customHeight="1">
      <c r="C17" s="235" t="s">
        <v>304</v>
      </c>
      <c r="D17" s="283"/>
      <c r="E17" s="169"/>
    </row>
    <row r="18" spans="3:11" ht="15" customHeight="1">
      <c r="C18" s="87" t="s">
        <v>497</v>
      </c>
      <c r="D18" s="277"/>
      <c r="E18" s="8"/>
      <c r="F18" s="8"/>
      <c r="G18" s="8"/>
      <c r="H18" s="8"/>
      <c r="I18" s="8"/>
      <c r="J18" s="8"/>
      <c r="K18" s="8"/>
    </row>
    <row r="19" spans="3:5" ht="2.25" customHeight="1">
      <c r="C19" s="8"/>
      <c r="D19" s="277"/>
      <c r="E19" s="169"/>
    </row>
    <row r="20" spans="3:11" ht="15.75" customHeight="1">
      <c r="C20" s="12" t="s">
        <v>302</v>
      </c>
      <c r="D20" s="277"/>
      <c r="E20" s="169"/>
      <c r="F20" s="8"/>
      <c r="G20" s="8"/>
      <c r="H20" s="8"/>
      <c r="I20" s="8"/>
      <c r="J20" s="8"/>
      <c r="K20" s="8"/>
    </row>
    <row r="21" spans="3:11" ht="13.5" customHeight="1">
      <c r="C21" s="87" t="s">
        <v>420</v>
      </c>
      <c r="D21" s="277"/>
      <c r="E21" s="169"/>
      <c r="F21" s="76"/>
      <c r="G21" s="76"/>
      <c r="H21" s="76"/>
      <c r="I21" s="76"/>
      <c r="J21" s="76"/>
      <c r="K21" s="76"/>
    </row>
    <row r="22" spans="3:11" ht="13.5" customHeight="1">
      <c r="C22" s="87" t="s">
        <v>421</v>
      </c>
      <c r="D22" s="277"/>
      <c r="E22" s="169"/>
      <c r="F22" s="76"/>
      <c r="G22" s="76"/>
      <c r="H22" s="76"/>
      <c r="I22" s="76"/>
      <c r="J22" s="76"/>
      <c r="K22" s="76"/>
    </row>
    <row r="23" spans="3:11" ht="13.5" customHeight="1">
      <c r="C23" s="87" t="s">
        <v>422</v>
      </c>
      <c r="D23" s="277"/>
      <c r="E23" s="169"/>
      <c r="F23" s="76"/>
      <c r="G23" s="76"/>
      <c r="H23" s="76"/>
      <c r="I23" s="76"/>
      <c r="J23" s="76"/>
      <c r="K23" s="76"/>
    </row>
    <row r="24" spans="3:5" ht="7.5" customHeight="1">
      <c r="C24" s="169"/>
      <c r="D24" s="283"/>
      <c r="E24" s="169"/>
    </row>
    <row r="25" spans="2:11" s="144" customFormat="1" ht="27" customHeight="1">
      <c r="B25" s="981" t="s">
        <v>305</v>
      </c>
      <c r="C25" s="982"/>
      <c r="D25" s="982"/>
      <c r="E25" s="983"/>
      <c r="F25" s="987" t="s">
        <v>7</v>
      </c>
      <c r="G25" s="988"/>
      <c r="H25" s="988" t="s">
        <v>204</v>
      </c>
      <c r="I25" s="988"/>
      <c r="J25" s="988" t="s">
        <v>70</v>
      </c>
      <c r="K25" s="988"/>
    </row>
    <row r="26" spans="2:11" s="144" customFormat="1" ht="12.75" customHeight="1" thickBot="1">
      <c r="B26" s="984"/>
      <c r="C26" s="985"/>
      <c r="D26" s="985"/>
      <c r="E26" s="986"/>
      <c r="F26" s="989" t="s">
        <v>306</v>
      </c>
      <c r="G26" s="990"/>
      <c r="H26" s="990" t="s">
        <v>307</v>
      </c>
      <c r="I26" s="990"/>
      <c r="J26" s="990" t="s">
        <v>308</v>
      </c>
      <c r="K26" s="990"/>
    </row>
    <row r="27" spans="2:11" s="144" customFormat="1" ht="25.5" customHeight="1" thickTop="1">
      <c r="B27" s="381" t="s">
        <v>341</v>
      </c>
      <c r="C27" s="991" t="s">
        <v>499</v>
      </c>
      <c r="D27" s="991"/>
      <c r="E27" s="992"/>
      <c r="F27" s="236"/>
      <c r="G27" s="237" t="s">
        <v>36</v>
      </c>
      <c r="H27" s="993" t="s">
        <v>362</v>
      </c>
      <c r="I27" s="994"/>
      <c r="J27" s="238"/>
      <c r="K27" s="237" t="s">
        <v>36</v>
      </c>
    </row>
    <row r="28" spans="2:11" s="144" customFormat="1" ht="25.5" customHeight="1">
      <c r="B28" s="382" t="s">
        <v>342</v>
      </c>
      <c r="C28" s="995" t="s">
        <v>498</v>
      </c>
      <c r="D28" s="995"/>
      <c r="E28" s="996"/>
      <c r="F28" s="175"/>
      <c r="G28" s="17" t="s">
        <v>36</v>
      </c>
      <c r="H28" s="997" t="s">
        <v>362</v>
      </c>
      <c r="I28" s="998"/>
      <c r="J28" s="231"/>
      <c r="K28" s="17" t="s">
        <v>36</v>
      </c>
    </row>
    <row r="29" spans="2:11" s="144" customFormat="1" ht="39" customHeight="1">
      <c r="B29" s="999" t="s">
        <v>12</v>
      </c>
      <c r="C29" s="1000"/>
      <c r="D29" s="383" t="s">
        <v>343</v>
      </c>
      <c r="E29" s="239" t="s">
        <v>309</v>
      </c>
      <c r="F29" s="175"/>
      <c r="G29" s="17" t="s">
        <v>36</v>
      </c>
      <c r="H29" s="997" t="s">
        <v>362</v>
      </c>
      <c r="I29" s="998"/>
      <c r="J29" s="231"/>
      <c r="K29" s="17" t="s">
        <v>36</v>
      </c>
    </row>
    <row r="30" spans="2:11" s="144" customFormat="1" ht="25.5" customHeight="1">
      <c r="B30" s="999"/>
      <c r="C30" s="1000"/>
      <c r="D30" s="383" t="s">
        <v>344</v>
      </c>
      <c r="E30" s="239" t="s">
        <v>310</v>
      </c>
      <c r="F30" s="175"/>
      <c r="G30" s="17" t="s">
        <v>36</v>
      </c>
      <c r="H30" s="997" t="s">
        <v>362</v>
      </c>
      <c r="I30" s="998"/>
      <c r="J30" s="231"/>
      <c r="K30" s="17" t="s">
        <v>36</v>
      </c>
    </row>
    <row r="31" spans="2:11" s="144" customFormat="1" ht="40.5" customHeight="1">
      <c r="B31" s="999" t="s">
        <v>73</v>
      </c>
      <c r="C31" s="1000"/>
      <c r="D31" s="384" t="s">
        <v>345</v>
      </c>
      <c r="E31" s="240" t="s">
        <v>311</v>
      </c>
      <c r="F31" s="175"/>
      <c r="G31" s="17" t="s">
        <v>36</v>
      </c>
      <c r="H31" s="997" t="s">
        <v>362</v>
      </c>
      <c r="I31" s="998"/>
      <c r="J31" s="231"/>
      <c r="K31" s="17" t="s">
        <v>36</v>
      </c>
    </row>
    <row r="32" spans="2:11" s="144" customFormat="1" ht="25.5" customHeight="1">
      <c r="B32" s="999"/>
      <c r="C32" s="1000"/>
      <c r="D32" s="384" t="s">
        <v>346</v>
      </c>
      <c r="E32" s="240" t="s">
        <v>312</v>
      </c>
      <c r="F32" s="175"/>
      <c r="G32" s="19" t="s">
        <v>37</v>
      </c>
      <c r="H32" s="997" t="s">
        <v>362</v>
      </c>
      <c r="I32" s="998"/>
      <c r="J32" s="231"/>
      <c r="K32" s="19" t="s">
        <v>37</v>
      </c>
    </row>
    <row r="33" spans="2:11" s="144" customFormat="1" ht="25.5" customHeight="1">
      <c r="B33" s="999" t="s">
        <v>74</v>
      </c>
      <c r="C33" s="1000"/>
      <c r="D33" s="384" t="s">
        <v>347</v>
      </c>
      <c r="E33" s="241" t="s">
        <v>313</v>
      </c>
      <c r="F33" s="175"/>
      <c r="G33" s="19" t="s">
        <v>37</v>
      </c>
      <c r="H33" s="997" t="s">
        <v>362</v>
      </c>
      <c r="I33" s="998"/>
      <c r="J33" s="231"/>
      <c r="K33" s="19" t="s">
        <v>37</v>
      </c>
    </row>
    <row r="34" spans="2:11" s="144" customFormat="1" ht="22.5" customHeight="1">
      <c r="B34" s="999"/>
      <c r="C34" s="1000"/>
      <c r="D34" s="384" t="s">
        <v>348</v>
      </c>
      <c r="E34" s="241" t="s">
        <v>314</v>
      </c>
      <c r="F34" s="175"/>
      <c r="G34" s="19" t="s">
        <v>37</v>
      </c>
      <c r="H34" s="997" t="s">
        <v>362</v>
      </c>
      <c r="I34" s="998"/>
      <c r="J34" s="231"/>
      <c r="K34" s="19" t="s">
        <v>37</v>
      </c>
    </row>
    <row r="35" spans="2:11" s="144" customFormat="1" ht="25.5" customHeight="1">
      <c r="B35" s="999"/>
      <c r="C35" s="1000"/>
      <c r="D35" s="384" t="s">
        <v>349</v>
      </c>
      <c r="E35" s="241" t="s">
        <v>315</v>
      </c>
      <c r="F35" s="175"/>
      <c r="G35" s="19" t="s">
        <v>37</v>
      </c>
      <c r="H35" s="997" t="s">
        <v>362</v>
      </c>
      <c r="I35" s="998"/>
      <c r="J35" s="231"/>
      <c r="K35" s="19" t="s">
        <v>37</v>
      </c>
    </row>
    <row r="36" spans="2:11" s="144" customFormat="1" ht="25.5" customHeight="1">
      <c r="B36" s="999"/>
      <c r="C36" s="1000"/>
      <c r="D36" s="384" t="s">
        <v>350</v>
      </c>
      <c r="E36" s="241" t="s">
        <v>316</v>
      </c>
      <c r="F36" s="175"/>
      <c r="G36" s="19" t="s">
        <v>37</v>
      </c>
      <c r="H36" s="997" t="s">
        <v>362</v>
      </c>
      <c r="I36" s="998"/>
      <c r="J36" s="231"/>
      <c r="K36" s="19" t="s">
        <v>37</v>
      </c>
    </row>
    <row r="37" spans="2:11" ht="25.5" customHeight="1">
      <c r="B37" s="999"/>
      <c r="C37" s="1000"/>
      <c r="D37" s="385" t="s">
        <v>351</v>
      </c>
      <c r="E37" s="293" t="s">
        <v>317</v>
      </c>
      <c r="F37" s="175"/>
      <c r="G37" s="19" t="s">
        <v>37</v>
      </c>
      <c r="H37" s="231"/>
      <c r="I37" s="145" t="s">
        <v>37</v>
      </c>
      <c r="J37" s="231"/>
      <c r="K37" s="19" t="s">
        <v>37</v>
      </c>
    </row>
    <row r="38" spans="2:11" ht="22.5" customHeight="1">
      <c r="B38" s="999"/>
      <c r="C38" s="1000"/>
      <c r="D38" s="385" t="s">
        <v>352</v>
      </c>
      <c r="E38" s="293" t="s">
        <v>318</v>
      </c>
      <c r="F38" s="175"/>
      <c r="G38" s="19" t="s">
        <v>37</v>
      </c>
      <c r="H38" s="231"/>
      <c r="I38" s="145" t="s">
        <v>37</v>
      </c>
      <c r="J38" s="231"/>
      <c r="K38" s="19" t="s">
        <v>37</v>
      </c>
    </row>
    <row r="39" spans="2:11" ht="22.5" customHeight="1">
      <c r="B39" s="1003" t="s">
        <v>77</v>
      </c>
      <c r="C39" s="1004"/>
      <c r="D39" s="386" t="s">
        <v>353</v>
      </c>
      <c r="E39" s="242" t="s">
        <v>319</v>
      </c>
      <c r="F39" s="175"/>
      <c r="G39" s="19" t="s">
        <v>37</v>
      </c>
      <c r="H39" s="997" t="s">
        <v>362</v>
      </c>
      <c r="I39" s="998"/>
      <c r="J39" s="231"/>
      <c r="K39" s="19" t="s">
        <v>37</v>
      </c>
    </row>
    <row r="40" spans="2:11" ht="22.5" customHeight="1">
      <c r="B40" s="1003"/>
      <c r="C40" s="1004"/>
      <c r="D40" s="385" t="s">
        <v>354</v>
      </c>
      <c r="E40" s="293" t="s">
        <v>320</v>
      </c>
      <c r="F40" s="175"/>
      <c r="G40" s="19" t="s">
        <v>37</v>
      </c>
      <c r="H40" s="231"/>
      <c r="I40" s="19" t="s">
        <v>37</v>
      </c>
      <c r="J40" s="231"/>
      <c r="K40" s="19" t="s">
        <v>37</v>
      </c>
    </row>
    <row r="41" spans="2:11" ht="22.5" customHeight="1">
      <c r="B41" s="1003"/>
      <c r="C41" s="1004"/>
      <c r="D41" s="386" t="s">
        <v>355</v>
      </c>
      <c r="E41" s="242" t="s">
        <v>321</v>
      </c>
      <c r="F41" s="175"/>
      <c r="G41" s="19" t="s">
        <v>37</v>
      </c>
      <c r="H41" s="997" t="s">
        <v>362</v>
      </c>
      <c r="I41" s="998"/>
      <c r="J41" s="231"/>
      <c r="K41" s="19" t="s">
        <v>37</v>
      </c>
    </row>
    <row r="42" spans="2:11" ht="22.5" customHeight="1">
      <c r="B42" s="1003"/>
      <c r="C42" s="1004"/>
      <c r="D42" s="385" t="s">
        <v>356</v>
      </c>
      <c r="E42" s="293" t="s">
        <v>322</v>
      </c>
      <c r="F42" s="175"/>
      <c r="G42" s="19" t="s">
        <v>37</v>
      </c>
      <c r="H42" s="231"/>
      <c r="I42" s="145" t="s">
        <v>37</v>
      </c>
      <c r="J42" s="231"/>
      <c r="K42" s="19" t="s">
        <v>37</v>
      </c>
    </row>
    <row r="43" spans="2:11" ht="25.5" customHeight="1">
      <c r="B43" s="1003" t="s">
        <v>323</v>
      </c>
      <c r="C43" s="1004"/>
      <c r="D43" s="385" t="s">
        <v>357</v>
      </c>
      <c r="E43" s="293" t="s">
        <v>324</v>
      </c>
      <c r="F43" s="175"/>
      <c r="G43" s="19" t="s">
        <v>37</v>
      </c>
      <c r="H43" s="231"/>
      <c r="I43" s="145" t="s">
        <v>37</v>
      </c>
      <c r="J43" s="231"/>
      <c r="K43" s="19" t="s">
        <v>37</v>
      </c>
    </row>
    <row r="44" spans="2:11" ht="22.5" customHeight="1">
      <c r="B44" s="1005"/>
      <c r="C44" s="1006"/>
      <c r="D44" s="387" t="s">
        <v>358</v>
      </c>
      <c r="E44" s="243" t="s">
        <v>79</v>
      </c>
      <c r="F44" s="244"/>
      <c r="G44" s="245" t="s">
        <v>37</v>
      </c>
      <c r="H44" s="1007" t="s">
        <v>362</v>
      </c>
      <c r="I44" s="1008"/>
      <c r="J44" s="232"/>
      <c r="K44" s="246" t="s">
        <v>37</v>
      </c>
    </row>
    <row r="45" spans="2:11" ht="25.5" customHeight="1">
      <c r="B45" s="1001"/>
      <c r="C45" s="1002"/>
      <c r="D45" s="388"/>
      <c r="E45" s="247" t="s">
        <v>24</v>
      </c>
      <c r="F45" s="248" t="str">
        <f>IF(COUNT(F27:F44)=0," ",SUM(F27:F44))</f>
        <v> </v>
      </c>
      <c r="G45" s="249" t="s">
        <v>37</v>
      </c>
      <c r="H45" s="494">
        <f>IF(COUNT(H27:H44)=0,"",SUM(H27:H44))</f>
      </c>
      <c r="I45" s="249" t="s">
        <v>37</v>
      </c>
      <c r="J45" s="494">
        <f>IF(COUNT(J27:J44)=0,"",SUM(J27:J44))</f>
      </c>
      <c r="K45" s="251" t="s">
        <v>37</v>
      </c>
    </row>
    <row r="46" spans="2:11" ht="4.5" customHeight="1">
      <c r="B46" s="169"/>
      <c r="C46" s="185"/>
      <c r="D46" s="389"/>
      <c r="E46" s="83"/>
      <c r="F46" s="84"/>
      <c r="G46" s="149"/>
      <c r="H46" s="84"/>
      <c r="I46" s="149"/>
      <c r="J46" s="84"/>
      <c r="K46" s="21"/>
    </row>
    <row r="47" spans="3:5" s="4" customFormat="1" ht="15" customHeight="1">
      <c r="C47" s="95" t="s">
        <v>325</v>
      </c>
      <c r="D47" s="279"/>
      <c r="E47" s="78"/>
    </row>
    <row r="48" spans="3:5" s="4" customFormat="1" ht="15" customHeight="1">
      <c r="C48" s="88" t="s">
        <v>452</v>
      </c>
      <c r="D48" s="279"/>
      <c r="E48" s="78"/>
    </row>
    <row r="49" spans="3:5" s="252" customFormat="1" ht="15" customHeight="1">
      <c r="C49" s="88" t="s">
        <v>326</v>
      </c>
      <c r="D49" s="280"/>
      <c r="E49" s="253"/>
    </row>
    <row r="50" spans="3:5" s="4" customFormat="1" ht="16.5" customHeight="1">
      <c r="C50" s="48"/>
      <c r="D50" s="281"/>
      <c r="E50" s="76"/>
    </row>
    <row r="51" ht="12" customHeight="1">
      <c r="C51" s="77"/>
    </row>
  </sheetData>
  <sheetProtection/>
  <mergeCells count="30">
    <mergeCell ref="B45:C45"/>
    <mergeCell ref="B39:C42"/>
    <mergeCell ref="H39:I39"/>
    <mergeCell ref="H41:I41"/>
    <mergeCell ref="B43:C43"/>
    <mergeCell ref="B44:C44"/>
    <mergeCell ref="H44:I44"/>
    <mergeCell ref="B31:C32"/>
    <mergeCell ref="H31:I31"/>
    <mergeCell ref="H32:I32"/>
    <mergeCell ref="B33:C38"/>
    <mergeCell ref="H33:I33"/>
    <mergeCell ref="H34:I34"/>
    <mergeCell ref="H35:I35"/>
    <mergeCell ref="H36:I36"/>
    <mergeCell ref="C27:E27"/>
    <mergeCell ref="H27:I27"/>
    <mergeCell ref="C28:E28"/>
    <mergeCell ref="H28:I28"/>
    <mergeCell ref="B29:C30"/>
    <mergeCell ref="H29:I29"/>
    <mergeCell ref="H30:I30"/>
    <mergeCell ref="J1:K2"/>
    <mergeCell ref="B25:E26"/>
    <mergeCell ref="F25:G25"/>
    <mergeCell ref="H25:I25"/>
    <mergeCell ref="J25:K25"/>
    <mergeCell ref="F26:G26"/>
    <mergeCell ref="H26:I26"/>
    <mergeCell ref="J26:K26"/>
  </mergeCells>
  <printOptions/>
  <pageMargins left="0.7086614173228347" right="0.1968503937007874" top="0.5118110236220472" bottom="0.5118110236220472" header="0.31496062992125984" footer="0.2755905511811024"/>
  <pageSetup horizontalDpi="600" verticalDpi="600" orientation="portrait" paperSize="9" scale="93" r:id="rId1"/>
  <headerFooter scaleWithDoc="0" alignWithMargins="0">
    <oddFooter>&amp;L&amp;9 2024.03.01&amp;C-10-</oddFooter>
    <firstFooter>&amp;L&amp;9 2013.10&amp;C-10-</firstFooter>
  </headerFooter>
</worksheet>
</file>

<file path=xl/worksheets/sheet12.xml><?xml version="1.0" encoding="utf-8"?>
<worksheet xmlns="http://schemas.openxmlformats.org/spreadsheetml/2006/main" xmlns:r="http://schemas.openxmlformats.org/officeDocument/2006/relationships">
  <dimension ref="A1:K35"/>
  <sheetViews>
    <sheetView workbookViewId="0" topLeftCell="A1">
      <selection activeCell="F13" sqref="F13"/>
    </sheetView>
  </sheetViews>
  <sheetFormatPr defaultColWidth="9.00390625" defaultRowHeight="13.5"/>
  <cols>
    <col min="1" max="1" width="1.37890625" style="90" customWidth="1"/>
    <col min="2" max="2" width="2.625" style="92" customWidth="1"/>
    <col min="3" max="3" width="6.75390625" style="90" customWidth="1"/>
    <col min="4" max="4" width="3.00390625" style="92" customWidth="1"/>
    <col min="5" max="5" width="35.625" style="90" customWidth="1"/>
    <col min="6" max="6" width="13.125" style="90" customWidth="1"/>
    <col min="7" max="7" width="2.25390625" style="90" customWidth="1"/>
    <col min="8" max="8" width="13.125" style="90" customWidth="1"/>
    <col min="9" max="9" width="2.25390625" style="90" customWidth="1"/>
    <col min="10" max="10" width="13.125" style="90" customWidth="1"/>
    <col min="11" max="11" width="2.25390625" style="90" customWidth="1"/>
    <col min="12" max="12" width="9.50390625" style="90" customWidth="1"/>
    <col min="13" max="16384" width="9.00390625" style="90" customWidth="1"/>
  </cols>
  <sheetData>
    <row r="1" spans="1:11" ht="18" customHeight="1">
      <c r="A1" s="27" t="s">
        <v>10</v>
      </c>
      <c r="B1" s="282"/>
      <c r="E1" s="48"/>
      <c r="J1" s="1009">
        <f>'表１'!$AA$1</f>
        <v>0</v>
      </c>
      <c r="K1" s="1010"/>
    </row>
    <row r="2" spans="5:11" ht="15.75" customHeight="1">
      <c r="E2" s="48"/>
      <c r="J2" s="1011"/>
      <c r="K2" s="1012"/>
    </row>
    <row r="3" spans="2:5" ht="15.75" customHeight="1">
      <c r="B3" s="283" t="s">
        <v>298</v>
      </c>
      <c r="C3" s="183" t="s">
        <v>327</v>
      </c>
      <c r="E3" s="48"/>
    </row>
    <row r="4" spans="3:5" ht="15.75" customHeight="1">
      <c r="C4" s="88" t="s">
        <v>263</v>
      </c>
      <c r="D4" s="286"/>
      <c r="E4" s="48"/>
    </row>
    <row r="5" ht="15.75" customHeight="1">
      <c r="E5" s="48"/>
    </row>
    <row r="6" spans="3:5" ht="15.75" customHeight="1">
      <c r="C6" s="407" t="s">
        <v>455</v>
      </c>
      <c r="E6" s="30"/>
    </row>
    <row r="7" spans="3:5" ht="15" customHeight="1">
      <c r="C7" s="95" t="s">
        <v>453</v>
      </c>
      <c r="E7" s="95"/>
    </row>
    <row r="8" spans="3:5" ht="15" customHeight="1">
      <c r="C8" s="88" t="s">
        <v>454</v>
      </c>
      <c r="E8" s="88"/>
    </row>
    <row r="9" spans="2:9" ht="13.5" customHeight="1">
      <c r="B9" s="390"/>
      <c r="C9" s="183"/>
      <c r="D9" s="390"/>
      <c r="E9" s="88"/>
      <c r="F9" s="183"/>
      <c r="G9" s="183"/>
      <c r="H9" s="183"/>
      <c r="I9" s="183"/>
    </row>
    <row r="10" spans="2:9" ht="15.75" customHeight="1">
      <c r="B10" s="390"/>
      <c r="C10" s="183"/>
      <c r="D10" s="390"/>
      <c r="E10" s="183"/>
      <c r="F10" s="183"/>
      <c r="G10" s="183"/>
      <c r="H10" s="183"/>
      <c r="I10" s="183"/>
    </row>
    <row r="11" spans="2:11" s="150" customFormat="1" ht="30.75" customHeight="1">
      <c r="B11" s="1013" t="s">
        <v>305</v>
      </c>
      <c r="C11" s="1014"/>
      <c r="D11" s="1014"/>
      <c r="E11" s="1015"/>
      <c r="F11" s="956" t="s">
        <v>80</v>
      </c>
      <c r="G11" s="957"/>
      <c r="H11" s="955" t="s">
        <v>264</v>
      </c>
      <c r="I11" s="957"/>
      <c r="J11" s="955" t="s">
        <v>46</v>
      </c>
      <c r="K11" s="957"/>
    </row>
    <row r="12" spans="2:11" s="150" customFormat="1" ht="18" customHeight="1" thickBot="1">
      <c r="B12" s="1016"/>
      <c r="C12" s="1017"/>
      <c r="D12" s="1017"/>
      <c r="E12" s="1018"/>
      <c r="F12" s="1019" t="s">
        <v>328</v>
      </c>
      <c r="G12" s="1020"/>
      <c r="H12" s="1021" t="s">
        <v>329</v>
      </c>
      <c r="I12" s="1020"/>
      <c r="J12" s="1021" t="s">
        <v>330</v>
      </c>
      <c r="K12" s="1020"/>
    </row>
    <row r="13" spans="2:11" s="144" customFormat="1" ht="25.5" customHeight="1" thickTop="1">
      <c r="B13" s="381" t="s">
        <v>341</v>
      </c>
      <c r="C13" s="991" t="s">
        <v>499</v>
      </c>
      <c r="D13" s="991"/>
      <c r="E13" s="992"/>
      <c r="F13" s="236"/>
      <c r="G13" s="254" t="s">
        <v>36</v>
      </c>
      <c r="H13" s="369"/>
      <c r="I13" s="237" t="s">
        <v>36</v>
      </c>
      <c r="J13" s="56">
        <f aca="true" t="shared" si="0" ref="J13:J29">IF(F13=0,"",H13/F13*100)</f>
      </c>
      <c r="K13" s="41" t="s">
        <v>331</v>
      </c>
    </row>
    <row r="14" spans="2:11" s="144" customFormat="1" ht="25.5" customHeight="1">
      <c r="B14" s="382" t="s">
        <v>342</v>
      </c>
      <c r="C14" s="995" t="s">
        <v>500</v>
      </c>
      <c r="D14" s="995"/>
      <c r="E14" s="996"/>
      <c r="F14" s="371"/>
      <c r="G14" s="255" t="s">
        <v>36</v>
      </c>
      <c r="H14" s="370"/>
      <c r="I14" s="17" t="s">
        <v>36</v>
      </c>
      <c r="J14" s="58">
        <f t="shared" si="0"/>
      </c>
      <c r="K14" s="41" t="s">
        <v>332</v>
      </c>
    </row>
    <row r="15" spans="2:11" s="144" customFormat="1" ht="39" customHeight="1">
      <c r="B15" s="999" t="s">
        <v>12</v>
      </c>
      <c r="C15" s="1000"/>
      <c r="D15" s="383" t="s">
        <v>343</v>
      </c>
      <c r="E15" s="239" t="s">
        <v>309</v>
      </c>
      <c r="F15" s="371"/>
      <c r="G15" s="255" t="s">
        <v>36</v>
      </c>
      <c r="H15" s="370"/>
      <c r="I15" s="17" t="s">
        <v>36</v>
      </c>
      <c r="J15" s="58">
        <f t="shared" si="0"/>
      </c>
      <c r="K15" s="41" t="s">
        <v>332</v>
      </c>
    </row>
    <row r="16" spans="2:11" s="144" customFormat="1" ht="25.5" customHeight="1">
      <c r="B16" s="999"/>
      <c r="C16" s="1000"/>
      <c r="D16" s="383" t="s">
        <v>344</v>
      </c>
      <c r="E16" s="239" t="s">
        <v>310</v>
      </c>
      <c r="F16" s="371"/>
      <c r="G16" s="255" t="s">
        <v>36</v>
      </c>
      <c r="H16" s="370"/>
      <c r="I16" s="17" t="s">
        <v>36</v>
      </c>
      <c r="J16" s="59">
        <f t="shared" si="0"/>
      </c>
      <c r="K16" s="41" t="s">
        <v>332</v>
      </c>
    </row>
    <row r="17" spans="2:11" s="144" customFormat="1" ht="40.5" customHeight="1">
      <c r="B17" s="999" t="s">
        <v>73</v>
      </c>
      <c r="C17" s="1000"/>
      <c r="D17" s="384" t="s">
        <v>345</v>
      </c>
      <c r="E17" s="240" t="s">
        <v>311</v>
      </c>
      <c r="F17" s="371"/>
      <c r="G17" s="255" t="s">
        <v>36</v>
      </c>
      <c r="H17" s="370"/>
      <c r="I17" s="17" t="s">
        <v>36</v>
      </c>
      <c r="J17" s="58">
        <f t="shared" si="0"/>
      </c>
      <c r="K17" s="57" t="s">
        <v>332</v>
      </c>
    </row>
    <row r="18" spans="2:11" s="144" customFormat="1" ht="25.5" customHeight="1">
      <c r="B18" s="999"/>
      <c r="C18" s="1000"/>
      <c r="D18" s="384" t="s">
        <v>346</v>
      </c>
      <c r="E18" s="240" t="s">
        <v>312</v>
      </c>
      <c r="F18" s="371"/>
      <c r="G18" s="145" t="s">
        <v>37</v>
      </c>
      <c r="H18" s="370"/>
      <c r="I18" s="19" t="s">
        <v>37</v>
      </c>
      <c r="J18" s="58">
        <f t="shared" si="0"/>
      </c>
      <c r="K18" s="57" t="s">
        <v>333</v>
      </c>
    </row>
    <row r="19" spans="2:11" s="144" customFormat="1" ht="25.5" customHeight="1">
      <c r="B19" s="999" t="s">
        <v>74</v>
      </c>
      <c r="C19" s="1000"/>
      <c r="D19" s="384" t="s">
        <v>347</v>
      </c>
      <c r="E19" s="241" t="s">
        <v>313</v>
      </c>
      <c r="F19" s="371"/>
      <c r="G19" s="145" t="s">
        <v>37</v>
      </c>
      <c r="H19" s="370"/>
      <c r="I19" s="19" t="s">
        <v>37</v>
      </c>
      <c r="J19" s="58">
        <f t="shared" si="0"/>
      </c>
      <c r="K19" s="57" t="s">
        <v>333</v>
      </c>
    </row>
    <row r="20" spans="2:11" s="144" customFormat="1" ht="22.5" customHeight="1">
      <c r="B20" s="999"/>
      <c r="C20" s="1000"/>
      <c r="D20" s="384" t="s">
        <v>348</v>
      </c>
      <c r="E20" s="241" t="s">
        <v>314</v>
      </c>
      <c r="F20" s="371"/>
      <c r="G20" s="145" t="s">
        <v>37</v>
      </c>
      <c r="H20" s="370"/>
      <c r="I20" s="19" t="s">
        <v>37</v>
      </c>
      <c r="J20" s="52">
        <f t="shared" si="0"/>
      </c>
      <c r="K20" s="57" t="s">
        <v>333</v>
      </c>
    </row>
    <row r="21" spans="2:11" s="144" customFormat="1" ht="25.5" customHeight="1">
      <c r="B21" s="999"/>
      <c r="C21" s="1000"/>
      <c r="D21" s="384" t="s">
        <v>349</v>
      </c>
      <c r="E21" s="241" t="s">
        <v>315</v>
      </c>
      <c r="F21" s="371"/>
      <c r="G21" s="145" t="s">
        <v>37</v>
      </c>
      <c r="H21" s="370"/>
      <c r="I21" s="19" t="s">
        <v>37</v>
      </c>
      <c r="J21" s="52">
        <f t="shared" si="0"/>
      </c>
      <c r="K21" s="57" t="s">
        <v>333</v>
      </c>
    </row>
    <row r="22" spans="2:11" s="144" customFormat="1" ht="25.5" customHeight="1">
      <c r="B22" s="999"/>
      <c r="C22" s="1000"/>
      <c r="D22" s="384" t="s">
        <v>350</v>
      </c>
      <c r="E22" s="241" t="s">
        <v>316</v>
      </c>
      <c r="F22" s="371"/>
      <c r="G22" s="145" t="s">
        <v>37</v>
      </c>
      <c r="H22" s="370"/>
      <c r="I22" s="19" t="s">
        <v>37</v>
      </c>
      <c r="J22" s="52">
        <f t="shared" si="0"/>
      </c>
      <c r="K22" s="57" t="s">
        <v>333</v>
      </c>
    </row>
    <row r="23" spans="2:11" s="3" customFormat="1" ht="25.5" customHeight="1">
      <c r="B23" s="999"/>
      <c r="C23" s="1000"/>
      <c r="D23" s="385" t="s">
        <v>351</v>
      </c>
      <c r="E23" s="293" t="s">
        <v>317</v>
      </c>
      <c r="F23" s="371"/>
      <c r="G23" s="145" t="s">
        <v>37</v>
      </c>
      <c r="H23" s="370"/>
      <c r="I23" s="19" t="s">
        <v>37</v>
      </c>
      <c r="J23" s="52">
        <f t="shared" si="0"/>
      </c>
      <c r="K23" s="57" t="s">
        <v>333</v>
      </c>
    </row>
    <row r="24" spans="2:11" s="3" customFormat="1" ht="22.5" customHeight="1">
      <c r="B24" s="999"/>
      <c r="C24" s="1000"/>
      <c r="D24" s="385" t="s">
        <v>352</v>
      </c>
      <c r="E24" s="293" t="s">
        <v>318</v>
      </c>
      <c r="F24" s="371"/>
      <c r="G24" s="145" t="s">
        <v>37</v>
      </c>
      <c r="H24" s="370"/>
      <c r="I24" s="19" t="s">
        <v>37</v>
      </c>
      <c r="J24" s="52">
        <f t="shared" si="0"/>
      </c>
      <c r="K24" s="57" t="s">
        <v>333</v>
      </c>
    </row>
    <row r="25" spans="2:11" s="3" customFormat="1" ht="22.5" customHeight="1">
      <c r="B25" s="1003" t="s">
        <v>77</v>
      </c>
      <c r="C25" s="1004"/>
      <c r="D25" s="386" t="s">
        <v>353</v>
      </c>
      <c r="E25" s="242" t="s">
        <v>319</v>
      </c>
      <c r="F25" s="371"/>
      <c r="G25" s="145" t="s">
        <v>37</v>
      </c>
      <c r="H25" s="370"/>
      <c r="I25" s="19" t="s">
        <v>37</v>
      </c>
      <c r="J25" s="52">
        <f t="shared" si="0"/>
      </c>
      <c r="K25" s="57" t="s">
        <v>333</v>
      </c>
    </row>
    <row r="26" spans="2:11" s="3" customFormat="1" ht="22.5" customHeight="1">
      <c r="B26" s="1003"/>
      <c r="C26" s="1004"/>
      <c r="D26" s="385" t="s">
        <v>354</v>
      </c>
      <c r="E26" s="293" t="s">
        <v>320</v>
      </c>
      <c r="F26" s="371"/>
      <c r="G26" s="145" t="s">
        <v>37</v>
      </c>
      <c r="H26" s="370"/>
      <c r="I26" s="19" t="s">
        <v>37</v>
      </c>
      <c r="J26" s="52">
        <f t="shared" si="0"/>
      </c>
      <c r="K26" s="57" t="s">
        <v>333</v>
      </c>
    </row>
    <row r="27" spans="2:11" s="3" customFormat="1" ht="22.5" customHeight="1">
      <c r="B27" s="1003"/>
      <c r="C27" s="1004"/>
      <c r="D27" s="386" t="s">
        <v>355</v>
      </c>
      <c r="E27" s="242" t="s">
        <v>321</v>
      </c>
      <c r="F27" s="371"/>
      <c r="G27" s="145" t="s">
        <v>37</v>
      </c>
      <c r="H27" s="370"/>
      <c r="I27" s="19" t="s">
        <v>37</v>
      </c>
      <c r="J27" s="52">
        <f t="shared" si="0"/>
      </c>
      <c r="K27" s="57" t="s">
        <v>333</v>
      </c>
    </row>
    <row r="28" spans="2:11" s="3" customFormat="1" ht="22.5" customHeight="1">
      <c r="B28" s="1003"/>
      <c r="C28" s="1004"/>
      <c r="D28" s="385" t="s">
        <v>356</v>
      </c>
      <c r="E28" s="293" t="s">
        <v>322</v>
      </c>
      <c r="F28" s="371"/>
      <c r="G28" s="145" t="s">
        <v>37</v>
      </c>
      <c r="H28" s="370"/>
      <c r="I28" s="19" t="s">
        <v>37</v>
      </c>
      <c r="J28" s="52">
        <f t="shared" si="0"/>
      </c>
      <c r="K28" s="57" t="s">
        <v>333</v>
      </c>
    </row>
    <row r="29" spans="2:11" s="3" customFormat="1" ht="25.5" customHeight="1">
      <c r="B29" s="1003" t="s">
        <v>323</v>
      </c>
      <c r="C29" s="1004"/>
      <c r="D29" s="385" t="s">
        <v>357</v>
      </c>
      <c r="E29" s="293" t="s">
        <v>324</v>
      </c>
      <c r="F29" s="371"/>
      <c r="G29" s="145" t="s">
        <v>37</v>
      </c>
      <c r="H29" s="370"/>
      <c r="I29" s="19" t="s">
        <v>37</v>
      </c>
      <c r="J29" s="52">
        <f t="shared" si="0"/>
      </c>
      <c r="K29" s="57" t="s">
        <v>333</v>
      </c>
    </row>
    <row r="30" spans="2:11" s="3" customFormat="1" ht="22.5" customHeight="1">
      <c r="B30" s="1005"/>
      <c r="C30" s="1006"/>
      <c r="D30" s="387" t="s">
        <v>358</v>
      </c>
      <c r="E30" s="243" t="s">
        <v>79</v>
      </c>
      <c r="F30" s="373"/>
      <c r="G30" s="245" t="s">
        <v>37</v>
      </c>
      <c r="H30" s="372"/>
      <c r="I30" s="245" t="s">
        <v>37</v>
      </c>
      <c r="J30" s="233">
        <f>IF(F30=0,"",H30/F30*100)</f>
      </c>
      <c r="K30" s="256" t="s">
        <v>333</v>
      </c>
    </row>
    <row r="31" spans="2:11" s="3" customFormat="1" ht="25.5" customHeight="1">
      <c r="B31" s="1001"/>
      <c r="C31" s="1002"/>
      <c r="D31" s="388"/>
      <c r="E31" s="247" t="s">
        <v>24</v>
      </c>
      <c r="F31" s="248" t="str">
        <f>IF(COUNT(F13:F30)=0," ",SUM(F13:F30))</f>
        <v> </v>
      </c>
      <c r="G31" s="249" t="s">
        <v>37</v>
      </c>
      <c r="H31" s="250" t="str">
        <f>IF(COUNT(H13:H30)=0," ",SUM(H13:H30))</f>
        <v> </v>
      </c>
      <c r="I31" s="249" t="s">
        <v>37</v>
      </c>
      <c r="J31" s="55">
        <f>IF(COUNT(H13:H31)=0,"",H31/F31*100)</f>
      </c>
      <c r="K31" s="60" t="s">
        <v>333</v>
      </c>
    </row>
    <row r="32" spans="2:11" s="3" customFormat="1" ht="4.5" customHeight="1">
      <c r="B32" s="276"/>
      <c r="C32" s="148"/>
      <c r="D32" s="278"/>
      <c r="E32" s="83"/>
      <c r="F32" s="84"/>
      <c r="G32" s="149"/>
      <c r="H32" s="84"/>
      <c r="I32" s="149"/>
      <c r="J32" s="84"/>
      <c r="K32" s="21"/>
    </row>
    <row r="33" spans="2:5" s="4" customFormat="1" ht="15" customHeight="1">
      <c r="B33" s="284"/>
      <c r="C33" s="95" t="s">
        <v>325</v>
      </c>
      <c r="D33" s="279"/>
      <c r="E33" s="78"/>
    </row>
    <row r="34" spans="2:5" s="4" customFormat="1" ht="15" customHeight="1">
      <c r="B34" s="284"/>
      <c r="C34" s="88" t="s">
        <v>452</v>
      </c>
      <c r="D34" s="279"/>
      <c r="E34" s="78"/>
    </row>
    <row r="35" spans="2:5" s="252" customFormat="1" ht="15" customHeight="1">
      <c r="B35" s="285"/>
      <c r="C35" s="257" t="s">
        <v>326</v>
      </c>
      <c r="D35" s="280"/>
      <c r="E35" s="253"/>
    </row>
  </sheetData>
  <sheetProtection/>
  <mergeCells count="17">
    <mergeCell ref="B29:C29"/>
    <mergeCell ref="B30:C30"/>
    <mergeCell ref="B31:C31"/>
    <mergeCell ref="C13:E13"/>
    <mergeCell ref="C14:E14"/>
    <mergeCell ref="B15:C16"/>
    <mergeCell ref="B17:C18"/>
    <mergeCell ref="B19:C24"/>
    <mergeCell ref="B25:C28"/>
    <mergeCell ref="J1:K2"/>
    <mergeCell ref="B11:E12"/>
    <mergeCell ref="F11:G11"/>
    <mergeCell ref="H11:I11"/>
    <mergeCell ref="J11:K11"/>
    <mergeCell ref="F12:G12"/>
    <mergeCell ref="H12:I12"/>
    <mergeCell ref="J12:K12"/>
  </mergeCells>
  <printOptions/>
  <pageMargins left="0.7086614173228347" right="0.1968503937007874" top="0.5118110236220472" bottom="0.5118110236220472" header="0.31496062992125984" footer="0.2755905511811024"/>
  <pageSetup horizontalDpi="600" verticalDpi="600" orientation="portrait" paperSize="9" scale="97" r:id="rId1"/>
  <headerFooter scaleWithDoc="0" alignWithMargins="0">
    <oddFooter>&amp;L&amp;9 2024.03.01&amp;C-11-</oddFooter>
    <firstFooter>&amp;L&amp;9 2013.10&amp;C-11-</firstFooter>
  </headerFooter>
</worksheet>
</file>

<file path=xl/worksheets/sheet13.xml><?xml version="1.0" encoding="utf-8"?>
<worksheet xmlns="http://schemas.openxmlformats.org/spreadsheetml/2006/main" xmlns:r="http://schemas.openxmlformats.org/officeDocument/2006/relationships">
  <dimension ref="A1:M41"/>
  <sheetViews>
    <sheetView workbookViewId="0" topLeftCell="A1">
      <selection activeCell="F14" sqref="F14"/>
    </sheetView>
  </sheetViews>
  <sheetFormatPr defaultColWidth="9.00390625" defaultRowHeight="13.5"/>
  <cols>
    <col min="1" max="1" width="1.625" style="3" customWidth="1"/>
    <col min="2" max="2" width="2.75390625" style="3" customWidth="1"/>
    <col min="3" max="3" width="5.875" style="3" customWidth="1"/>
    <col min="4" max="4" width="2.875" style="276" customWidth="1"/>
    <col min="5" max="5" width="32.625" style="3" customWidth="1"/>
    <col min="6" max="6" width="15.50390625" style="3" customWidth="1"/>
    <col min="7" max="7" width="2.25390625" style="3" customWidth="1"/>
    <col min="8" max="8" width="10.125" style="3" customWidth="1"/>
    <col min="9" max="9" width="2.25390625" style="3" customWidth="1"/>
    <col min="10" max="10" width="10.125" style="3" customWidth="1"/>
    <col min="11" max="11" width="2.25390625" style="3" customWidth="1"/>
    <col min="12" max="12" width="10.125" style="3" customWidth="1"/>
    <col min="13" max="13" width="2.25390625" style="3" customWidth="1"/>
    <col min="14" max="14" width="9.25390625" style="3" customWidth="1"/>
    <col min="15" max="16384" width="9.00390625" style="3" customWidth="1"/>
  </cols>
  <sheetData>
    <row r="1" spans="1:13" ht="18" customHeight="1">
      <c r="A1" s="1" t="s">
        <v>11</v>
      </c>
      <c r="B1" s="169"/>
      <c r="C1" s="169"/>
      <c r="D1" s="283"/>
      <c r="E1" s="4"/>
      <c r="F1" s="169"/>
      <c r="G1" s="169"/>
      <c r="H1" s="169"/>
      <c r="I1" s="169"/>
      <c r="J1" s="980">
        <f>'表１'!$AA$1</f>
        <v>0</v>
      </c>
      <c r="K1" s="937"/>
      <c r="L1" s="937"/>
      <c r="M1" s="938"/>
    </row>
    <row r="2" spans="2:13" ht="13.5" customHeight="1">
      <c r="B2" s="169"/>
      <c r="C2" s="169"/>
      <c r="D2" s="283"/>
      <c r="E2" s="4"/>
      <c r="F2" s="169"/>
      <c r="G2" s="169"/>
      <c r="H2" s="169"/>
      <c r="I2" s="169"/>
      <c r="J2" s="939"/>
      <c r="K2" s="940"/>
      <c r="L2" s="940"/>
      <c r="M2" s="941"/>
    </row>
    <row r="3" spans="2:5" s="4" customFormat="1" ht="10.5" customHeight="1">
      <c r="B3" s="49"/>
      <c r="C3" s="49"/>
      <c r="D3" s="287"/>
      <c r="E3" s="81"/>
    </row>
    <row r="4" spans="1:13" ht="15.75" customHeight="1">
      <c r="A4" s="14"/>
      <c r="B4" s="1027" t="s">
        <v>519</v>
      </c>
      <c r="C4" s="1027"/>
      <c r="D4" s="1027"/>
      <c r="E4" s="1027"/>
      <c r="F4" s="1027"/>
      <c r="G4" s="1027"/>
      <c r="H4" s="1027"/>
      <c r="I4" s="1027"/>
      <c r="J4" s="1027"/>
      <c r="K4" s="1027"/>
      <c r="L4" s="1027"/>
      <c r="M4" s="1027"/>
    </row>
    <row r="5" spans="1:13" ht="15.75" customHeight="1">
      <c r="A5" s="14"/>
      <c r="B5" s="1028" t="s">
        <v>503</v>
      </c>
      <c r="C5" s="1028"/>
      <c r="D5" s="1028"/>
      <c r="E5" s="1028"/>
      <c r="F5" s="1028"/>
      <c r="G5" s="1028"/>
      <c r="H5" s="1028"/>
      <c r="I5" s="1028"/>
      <c r="J5" s="1028"/>
      <c r="K5" s="1028"/>
      <c r="L5" s="1028"/>
      <c r="M5" s="1028"/>
    </row>
    <row r="6" spans="2:13" ht="9.75" customHeight="1">
      <c r="B6" s="8"/>
      <c r="C6" s="8"/>
      <c r="D6" s="277"/>
      <c r="E6" s="169"/>
      <c r="F6" s="169"/>
      <c r="G6" s="169"/>
      <c r="H6" s="169"/>
      <c r="I6" s="169"/>
      <c r="J6" s="169"/>
      <c r="K6" s="169"/>
      <c r="L6" s="169"/>
      <c r="M6" s="169"/>
    </row>
    <row r="7" spans="1:13" ht="15.75" customHeight="1">
      <c r="A7" s="15"/>
      <c r="B7" s="169"/>
      <c r="C7" s="13" t="s">
        <v>87</v>
      </c>
      <c r="D7" s="13"/>
      <c r="E7" s="13"/>
      <c r="F7" s="169"/>
      <c r="G7" s="169"/>
      <c r="H7" s="169"/>
      <c r="I7" s="169"/>
      <c r="J7" s="169"/>
      <c r="K7" s="169"/>
      <c r="L7" s="169"/>
      <c r="M7" s="169"/>
    </row>
    <row r="8" spans="1:5" s="7" customFormat="1" ht="18.75" customHeight="1">
      <c r="A8" s="16"/>
      <c r="C8" s="8" t="s">
        <v>514</v>
      </c>
      <c r="D8" s="417"/>
      <c r="E8" s="413"/>
    </row>
    <row r="9" spans="1:5" s="7" customFormat="1" ht="18.75" customHeight="1">
      <c r="A9" s="16"/>
      <c r="C9" s="8" t="s">
        <v>515</v>
      </c>
      <c r="D9" s="415"/>
      <c r="E9" s="413"/>
    </row>
    <row r="10" spans="1:5" s="7" customFormat="1" ht="18.75" customHeight="1">
      <c r="A10" s="16"/>
      <c r="C10" s="419" t="s">
        <v>513</v>
      </c>
      <c r="D10" s="416"/>
      <c r="E10" s="414"/>
    </row>
    <row r="11" spans="2:13" ht="9.75" customHeight="1">
      <c r="B11" s="169"/>
      <c r="C11" s="169"/>
      <c r="D11" s="283"/>
      <c r="E11" s="169"/>
      <c r="F11" s="169"/>
      <c r="G11" s="169"/>
      <c r="H11" s="169"/>
      <c r="I11" s="169"/>
      <c r="J11" s="169"/>
      <c r="K11" s="169"/>
      <c r="L11" s="169"/>
      <c r="M11" s="169"/>
    </row>
    <row r="12" spans="2:13" s="144" customFormat="1" ht="52.5" customHeight="1">
      <c r="B12" s="1029" t="s">
        <v>334</v>
      </c>
      <c r="C12" s="1030"/>
      <c r="D12" s="1030"/>
      <c r="E12" s="1030"/>
      <c r="F12" s="1033" t="s">
        <v>516</v>
      </c>
      <c r="G12" s="1034"/>
      <c r="H12" s="1035" t="s">
        <v>511</v>
      </c>
      <c r="I12" s="1035"/>
      <c r="J12" s="1035" t="s">
        <v>517</v>
      </c>
      <c r="K12" s="1035"/>
      <c r="L12" s="1035" t="s">
        <v>512</v>
      </c>
      <c r="M12" s="1035"/>
    </row>
    <row r="13" spans="2:13" s="144" customFormat="1" ht="18" customHeight="1" thickBot="1">
      <c r="B13" s="1031"/>
      <c r="C13" s="1032"/>
      <c r="D13" s="1032"/>
      <c r="E13" s="1032"/>
      <c r="F13" s="989" t="s">
        <v>215</v>
      </c>
      <c r="G13" s="990"/>
      <c r="H13" s="990" t="s">
        <v>307</v>
      </c>
      <c r="I13" s="990"/>
      <c r="J13" s="990" t="s">
        <v>308</v>
      </c>
      <c r="K13" s="990"/>
      <c r="L13" s="990" t="s">
        <v>335</v>
      </c>
      <c r="M13" s="990"/>
    </row>
    <row r="14" spans="2:13" s="144" customFormat="1" ht="36.75" customHeight="1" thickTop="1">
      <c r="B14" s="374" t="s">
        <v>341</v>
      </c>
      <c r="C14" s="1042" t="s">
        <v>502</v>
      </c>
      <c r="D14" s="1043"/>
      <c r="E14" s="1044"/>
      <c r="F14" s="493"/>
      <c r="G14" s="237" t="s">
        <v>36</v>
      </c>
      <c r="H14" s="1047"/>
      <c r="I14" s="1048"/>
      <c r="J14" s="1047"/>
      <c r="K14" s="1048"/>
      <c r="L14" s="1047"/>
      <c r="M14" s="1048"/>
    </row>
    <row r="15" spans="2:13" s="144" customFormat="1" ht="27" customHeight="1">
      <c r="B15" s="391" t="s">
        <v>342</v>
      </c>
      <c r="C15" s="1039" t="s">
        <v>501</v>
      </c>
      <c r="D15" s="1040"/>
      <c r="E15" s="1041"/>
      <c r="F15" s="371"/>
      <c r="G15" s="17" t="s">
        <v>36</v>
      </c>
      <c r="H15" s="1038"/>
      <c r="I15" s="1037"/>
      <c r="J15" s="1038"/>
      <c r="K15" s="1037"/>
      <c r="L15" s="1038"/>
      <c r="M15" s="1037"/>
    </row>
    <row r="16" spans="2:13" s="144" customFormat="1" ht="36" customHeight="1">
      <c r="B16" s="1049" t="s">
        <v>12</v>
      </c>
      <c r="C16" s="1050"/>
      <c r="D16" s="392" t="s">
        <v>343</v>
      </c>
      <c r="E16" s="420" t="s">
        <v>520</v>
      </c>
      <c r="F16" s="371"/>
      <c r="G16" s="24" t="s">
        <v>36</v>
      </c>
      <c r="H16" s="1038"/>
      <c r="I16" s="1037"/>
      <c r="J16" s="1038"/>
      <c r="K16" s="1037"/>
      <c r="L16" s="1038"/>
      <c r="M16" s="1037"/>
    </row>
    <row r="17" spans="2:13" s="144" customFormat="1" ht="27" customHeight="1">
      <c r="B17" s="1051"/>
      <c r="C17" s="1052"/>
      <c r="D17" s="384" t="s">
        <v>344</v>
      </c>
      <c r="E17" s="18" t="s">
        <v>445</v>
      </c>
      <c r="F17" s="371"/>
      <c r="G17" s="19" t="s">
        <v>37</v>
      </c>
      <c r="H17" s="1038"/>
      <c r="I17" s="1037"/>
      <c r="J17" s="1038"/>
      <c r="K17" s="1037"/>
      <c r="L17" s="1038"/>
      <c r="M17" s="1037"/>
    </row>
    <row r="18" spans="2:13" s="144" customFormat="1" ht="36" customHeight="1">
      <c r="B18" s="1049" t="s">
        <v>73</v>
      </c>
      <c r="C18" s="1050"/>
      <c r="D18" s="384" t="s">
        <v>345</v>
      </c>
      <c r="E18" s="18" t="s">
        <v>337</v>
      </c>
      <c r="F18" s="371"/>
      <c r="G18" s="19" t="s">
        <v>37</v>
      </c>
      <c r="H18" s="1038"/>
      <c r="I18" s="1037"/>
      <c r="J18" s="1038"/>
      <c r="K18" s="1037"/>
      <c r="L18" s="1038"/>
      <c r="M18" s="1037"/>
    </row>
    <row r="19" spans="2:13" s="144" customFormat="1" ht="27" customHeight="1">
      <c r="B19" s="1051"/>
      <c r="C19" s="1052"/>
      <c r="D19" s="384" t="s">
        <v>346</v>
      </c>
      <c r="E19" s="18" t="s">
        <v>423</v>
      </c>
      <c r="F19" s="371"/>
      <c r="G19" s="5" t="s">
        <v>37</v>
      </c>
      <c r="H19" s="1038"/>
      <c r="I19" s="1037"/>
      <c r="J19" s="1038"/>
      <c r="K19" s="1037"/>
      <c r="L19" s="1038"/>
      <c r="M19" s="1037"/>
    </row>
    <row r="20" spans="2:13" s="144" customFormat="1" ht="27" customHeight="1">
      <c r="B20" s="1053" t="s">
        <v>74</v>
      </c>
      <c r="C20" s="1054"/>
      <c r="D20" s="386" t="s">
        <v>347</v>
      </c>
      <c r="E20" s="20" t="s">
        <v>14</v>
      </c>
      <c r="F20" s="175"/>
      <c r="G20" s="19" t="s">
        <v>37</v>
      </c>
      <c r="H20" s="1038"/>
      <c r="I20" s="1037"/>
      <c r="J20" s="1038"/>
      <c r="K20" s="1037"/>
      <c r="L20" s="1038"/>
      <c r="M20" s="1037"/>
    </row>
    <row r="21" spans="2:13" s="144" customFormat="1" ht="25.5" customHeight="1">
      <c r="B21" s="1055"/>
      <c r="C21" s="1056"/>
      <c r="D21" s="386" t="s">
        <v>348</v>
      </c>
      <c r="E21" s="20" t="s">
        <v>75</v>
      </c>
      <c r="F21" s="175"/>
      <c r="G21" s="19" t="s">
        <v>37</v>
      </c>
      <c r="H21" s="1038"/>
      <c r="I21" s="1037"/>
      <c r="J21" s="1038"/>
      <c r="K21" s="1037"/>
      <c r="L21" s="1038"/>
      <c r="M21" s="1037"/>
    </row>
    <row r="22" spans="2:13" s="144" customFormat="1" ht="27" customHeight="1">
      <c r="B22" s="1055"/>
      <c r="C22" s="1056"/>
      <c r="D22" s="386" t="s">
        <v>349</v>
      </c>
      <c r="E22" s="20" t="s">
        <v>76</v>
      </c>
      <c r="F22" s="175"/>
      <c r="G22" s="19" t="s">
        <v>37</v>
      </c>
      <c r="H22" s="1038"/>
      <c r="I22" s="1037"/>
      <c r="J22" s="1038"/>
      <c r="K22" s="1037"/>
      <c r="L22" s="1038"/>
      <c r="M22" s="1037"/>
    </row>
    <row r="23" spans="2:13" ht="27" customHeight="1">
      <c r="B23" s="1055"/>
      <c r="C23" s="1056"/>
      <c r="D23" s="386" t="s">
        <v>350</v>
      </c>
      <c r="E23" s="20" t="s">
        <v>68</v>
      </c>
      <c r="F23" s="175"/>
      <c r="G23" s="19" t="s">
        <v>37</v>
      </c>
      <c r="H23" s="1038"/>
      <c r="I23" s="1037"/>
      <c r="J23" s="1038"/>
      <c r="K23" s="1037"/>
      <c r="L23" s="1038"/>
      <c r="M23" s="1037"/>
    </row>
    <row r="24" spans="2:13" ht="27" customHeight="1">
      <c r="B24" s="1055"/>
      <c r="C24" s="1056"/>
      <c r="D24" s="385" t="s">
        <v>351</v>
      </c>
      <c r="E24" s="292" t="s">
        <v>8</v>
      </c>
      <c r="F24" s="175"/>
      <c r="G24" s="19" t="s">
        <v>37</v>
      </c>
      <c r="H24" s="1038"/>
      <c r="I24" s="1037"/>
      <c r="J24" s="1038"/>
      <c r="K24" s="1037"/>
      <c r="L24" s="1038"/>
      <c r="M24" s="1037"/>
    </row>
    <row r="25" spans="2:13" ht="25.5" customHeight="1" thickBot="1">
      <c r="B25" s="845"/>
      <c r="C25" s="1057"/>
      <c r="D25" s="385" t="s">
        <v>352</v>
      </c>
      <c r="E25" s="292" t="s">
        <v>47</v>
      </c>
      <c r="F25" s="175"/>
      <c r="G25" s="19" t="s">
        <v>37</v>
      </c>
      <c r="H25" s="1026"/>
      <c r="I25" s="1025"/>
      <c r="J25" s="1038"/>
      <c r="K25" s="1037"/>
      <c r="L25" s="1038"/>
      <c r="M25" s="1037"/>
    </row>
    <row r="26" spans="2:13" ht="25.5" customHeight="1">
      <c r="B26" s="1053" t="s">
        <v>77</v>
      </c>
      <c r="C26" s="1054"/>
      <c r="D26" s="386" t="s">
        <v>353</v>
      </c>
      <c r="E26" s="20" t="s">
        <v>50</v>
      </c>
      <c r="F26" s="175"/>
      <c r="G26" s="145" t="s">
        <v>37</v>
      </c>
      <c r="H26" s="1045"/>
      <c r="I26" s="1046"/>
      <c r="J26" s="1036"/>
      <c r="K26" s="1037"/>
      <c r="L26" s="1038"/>
      <c r="M26" s="1037"/>
    </row>
    <row r="27" spans="2:13" ht="25.5" customHeight="1">
      <c r="B27" s="1055"/>
      <c r="C27" s="1056"/>
      <c r="D27" s="385" t="s">
        <v>354</v>
      </c>
      <c r="E27" s="292" t="s">
        <v>48</v>
      </c>
      <c r="F27" s="175"/>
      <c r="G27" s="145" t="s">
        <v>37</v>
      </c>
      <c r="H27" s="1022"/>
      <c r="I27" s="1023"/>
      <c r="J27" s="1036"/>
      <c r="K27" s="1037"/>
      <c r="L27" s="1038"/>
      <c r="M27" s="1037"/>
    </row>
    <row r="28" spans="2:13" ht="25.5" customHeight="1">
      <c r="B28" s="1055"/>
      <c r="C28" s="1056"/>
      <c r="D28" s="386" t="s">
        <v>355</v>
      </c>
      <c r="E28" s="20" t="s">
        <v>49</v>
      </c>
      <c r="F28" s="175"/>
      <c r="G28" s="145" t="s">
        <v>37</v>
      </c>
      <c r="H28" s="1022"/>
      <c r="I28" s="1023"/>
      <c r="J28" s="1036"/>
      <c r="K28" s="1037"/>
      <c r="L28" s="1038"/>
      <c r="M28" s="1037"/>
    </row>
    <row r="29" spans="2:13" ht="25.5" customHeight="1" thickBot="1">
      <c r="B29" s="845"/>
      <c r="C29" s="1057"/>
      <c r="D29" s="385" t="s">
        <v>356</v>
      </c>
      <c r="E29" s="292" t="s">
        <v>9</v>
      </c>
      <c r="F29" s="175"/>
      <c r="G29" s="145" t="s">
        <v>37</v>
      </c>
      <c r="H29" s="1022"/>
      <c r="I29" s="1023"/>
      <c r="J29" s="1024"/>
      <c r="K29" s="1025"/>
      <c r="L29" s="1026"/>
      <c r="M29" s="1025"/>
    </row>
    <row r="30" spans="2:13" ht="27" customHeight="1" thickBot="1">
      <c r="B30" s="1058" t="s">
        <v>323</v>
      </c>
      <c r="C30" s="1059"/>
      <c r="D30" s="385" t="s">
        <v>357</v>
      </c>
      <c r="E30" s="292" t="s">
        <v>78</v>
      </c>
      <c r="F30" s="175"/>
      <c r="G30" s="145" t="s">
        <v>37</v>
      </c>
      <c r="H30" s="1064"/>
      <c r="I30" s="1065"/>
      <c r="J30" s="1066"/>
      <c r="K30" s="1067"/>
      <c r="L30" s="1066"/>
      <c r="M30" s="1068"/>
    </row>
    <row r="31" spans="2:13" ht="25.5" customHeight="1">
      <c r="B31" s="1062"/>
      <c r="C31" s="1063"/>
      <c r="D31" s="393" t="s">
        <v>358</v>
      </c>
      <c r="E31" s="291" t="s">
        <v>79</v>
      </c>
      <c r="F31" s="175"/>
      <c r="G31" s="145" t="s">
        <v>37</v>
      </c>
      <c r="H31" s="1069"/>
      <c r="I31" s="1070"/>
      <c r="J31" s="1069"/>
      <c r="K31" s="1070"/>
      <c r="L31" s="1069"/>
      <c r="M31" s="1070"/>
    </row>
    <row r="32" spans="2:13" ht="27" customHeight="1">
      <c r="B32" s="146"/>
      <c r="C32" s="147"/>
      <c r="D32" s="375"/>
      <c r="E32" s="22" t="s">
        <v>24</v>
      </c>
      <c r="F32" s="23" t="str">
        <f>IF(COUNT(F14:F31)=0," ",SUM(F14:F31))</f>
        <v> </v>
      </c>
      <c r="G32" s="25" t="s">
        <v>37</v>
      </c>
      <c r="H32" s="1060"/>
      <c r="I32" s="1061"/>
      <c r="J32" s="1060"/>
      <c r="K32" s="1061"/>
      <c r="L32" s="1060"/>
      <c r="M32" s="1061"/>
    </row>
    <row r="33" spans="2:13" ht="9" customHeight="1">
      <c r="B33" s="148"/>
      <c r="C33" s="148"/>
      <c r="D33" s="389"/>
      <c r="E33" s="83"/>
      <c r="F33" s="84"/>
      <c r="G33" s="85"/>
      <c r="H33" s="84"/>
      <c r="I33" s="86"/>
      <c r="J33" s="84"/>
      <c r="K33" s="86"/>
      <c r="L33" s="84"/>
      <c r="M33" s="21"/>
    </row>
    <row r="34" spans="2:5" s="4" customFormat="1" ht="13.5" customHeight="1">
      <c r="B34" s="49" t="s">
        <v>13</v>
      </c>
      <c r="C34" s="49"/>
      <c r="D34" s="287"/>
      <c r="E34" s="81"/>
    </row>
    <row r="35" spans="2:5" s="252" customFormat="1" ht="13.5" customHeight="1">
      <c r="B35" s="258" t="s">
        <v>456</v>
      </c>
      <c r="C35" s="258"/>
      <c r="D35" s="288"/>
      <c r="E35" s="259"/>
    </row>
    <row r="36" spans="2:5" ht="13.5" customHeight="1">
      <c r="B36" s="76" t="s">
        <v>508</v>
      </c>
      <c r="C36" s="76"/>
      <c r="D36" s="289"/>
      <c r="E36" s="82"/>
    </row>
    <row r="37" spans="2:5" s="261" customFormat="1" ht="13.5" customHeight="1">
      <c r="B37" s="253" t="s">
        <v>507</v>
      </c>
      <c r="C37" s="253"/>
      <c r="D37" s="290"/>
      <c r="E37" s="260"/>
    </row>
    <row r="38" spans="2:5" ht="13.5" customHeight="1">
      <c r="B38" s="76" t="s">
        <v>510</v>
      </c>
      <c r="C38" s="76"/>
      <c r="D38" s="289"/>
      <c r="E38" s="82"/>
    </row>
    <row r="39" spans="2:5" s="261" customFormat="1" ht="13.5" customHeight="1">
      <c r="B39" s="253" t="s">
        <v>509</v>
      </c>
      <c r="C39" s="253"/>
      <c r="D39" s="290"/>
      <c r="E39" s="260"/>
    </row>
    <row r="40" spans="2:5" ht="13.5" customHeight="1">
      <c r="B40" s="76" t="s">
        <v>504</v>
      </c>
      <c r="C40" s="76"/>
      <c r="D40" s="289"/>
      <c r="E40" s="82"/>
    </row>
    <row r="41" spans="2:5" s="261" customFormat="1" ht="13.5" customHeight="1">
      <c r="B41" s="253" t="s">
        <v>505</v>
      </c>
      <c r="C41" s="253" t="s">
        <v>506</v>
      </c>
      <c r="D41" s="290"/>
      <c r="E41" s="260"/>
    </row>
  </sheetData>
  <sheetProtection/>
  <mergeCells count="77">
    <mergeCell ref="J32:K32"/>
    <mergeCell ref="L32:M32"/>
    <mergeCell ref="J1:M2"/>
    <mergeCell ref="H30:I30"/>
    <mergeCell ref="J30:K30"/>
    <mergeCell ref="L30:M30"/>
    <mergeCell ref="H31:I31"/>
    <mergeCell ref="J31:K31"/>
    <mergeCell ref="L31:M31"/>
    <mergeCell ref="H14:I14"/>
    <mergeCell ref="B16:C17"/>
    <mergeCell ref="B18:C19"/>
    <mergeCell ref="B20:C25"/>
    <mergeCell ref="B26:C29"/>
    <mergeCell ref="B30:C30"/>
    <mergeCell ref="H32:I32"/>
    <mergeCell ref="B31:C31"/>
    <mergeCell ref="H17:I17"/>
    <mergeCell ref="H20:I20"/>
    <mergeCell ref="H23:I23"/>
    <mergeCell ref="J14:K14"/>
    <mergeCell ref="L14:M14"/>
    <mergeCell ref="H15:I15"/>
    <mergeCell ref="J15:K15"/>
    <mergeCell ref="L15:M15"/>
    <mergeCell ref="H16:I16"/>
    <mergeCell ref="J16:K16"/>
    <mergeCell ref="L16:M16"/>
    <mergeCell ref="L22:M22"/>
    <mergeCell ref="J17:K17"/>
    <mergeCell ref="L17:M17"/>
    <mergeCell ref="H18:I18"/>
    <mergeCell ref="J18:K18"/>
    <mergeCell ref="L18:M18"/>
    <mergeCell ref="H19:I19"/>
    <mergeCell ref="J19:K19"/>
    <mergeCell ref="L19:M19"/>
    <mergeCell ref="H25:I25"/>
    <mergeCell ref="J25:K25"/>
    <mergeCell ref="L25:M25"/>
    <mergeCell ref="J20:K20"/>
    <mergeCell ref="L20:M20"/>
    <mergeCell ref="H21:I21"/>
    <mergeCell ref="J21:K21"/>
    <mergeCell ref="L21:M21"/>
    <mergeCell ref="H22:I22"/>
    <mergeCell ref="J22:K22"/>
    <mergeCell ref="J26:K26"/>
    <mergeCell ref="L26:M26"/>
    <mergeCell ref="H27:I27"/>
    <mergeCell ref="J27:K27"/>
    <mergeCell ref="L27:M27"/>
    <mergeCell ref="J23:K23"/>
    <mergeCell ref="L23:M23"/>
    <mergeCell ref="H24:I24"/>
    <mergeCell ref="J24:K24"/>
    <mergeCell ref="L24:M24"/>
    <mergeCell ref="H28:I28"/>
    <mergeCell ref="J28:K28"/>
    <mergeCell ref="L28:M28"/>
    <mergeCell ref="C15:E15"/>
    <mergeCell ref="H13:I13"/>
    <mergeCell ref="J13:K13"/>
    <mergeCell ref="L13:M13"/>
    <mergeCell ref="C14:E14"/>
    <mergeCell ref="F13:G13"/>
    <mergeCell ref="H26:I26"/>
    <mergeCell ref="H29:I29"/>
    <mergeCell ref="J29:K29"/>
    <mergeCell ref="L29:M29"/>
    <mergeCell ref="B4:M4"/>
    <mergeCell ref="B5:M5"/>
    <mergeCell ref="B12:E13"/>
    <mergeCell ref="F12:G12"/>
    <mergeCell ref="H12:I12"/>
    <mergeCell ref="J12:K12"/>
    <mergeCell ref="L12:M12"/>
  </mergeCells>
  <printOptions/>
  <pageMargins left="0.7086614173228347" right="0.1968503937007874" top="0.3937007874015748" bottom="0.5118110236220472" header="0.31496062992125984" footer="0.2755905511811024"/>
  <pageSetup horizontalDpi="600" verticalDpi="600" orientation="portrait" paperSize="9" scale="92" r:id="rId3"/>
  <headerFooter scaleWithDoc="0" alignWithMargins="0">
    <oddFooter>&amp;L&amp;9 2024.03.01&amp;C-12-</oddFooter>
    <firstFooter>&amp;L&amp;9 2013.10&amp;C-12-</firstFooter>
  </headerFooter>
  <drawing r:id="rId2"/>
  <legacyDrawing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AR48"/>
  <sheetViews>
    <sheetView workbookViewId="0" topLeftCell="A1">
      <selection activeCell="L4" sqref="L4:AB4"/>
    </sheetView>
  </sheetViews>
  <sheetFormatPr defaultColWidth="9.00390625" defaultRowHeight="13.5"/>
  <cols>
    <col min="1" max="1" width="2.625" style="26" customWidth="1"/>
    <col min="2" max="2" width="1.625" style="26" customWidth="1"/>
    <col min="3" max="5" width="3.125" style="26" customWidth="1"/>
    <col min="6" max="6" width="0.875" style="26" customWidth="1"/>
    <col min="7" max="14" width="3.375" style="26" customWidth="1"/>
    <col min="15" max="18" width="2.75390625" style="3" customWidth="1"/>
    <col min="19" max="19" width="6.375" style="3" customWidth="1"/>
    <col min="20" max="22" width="2.875" style="3" customWidth="1"/>
    <col min="23" max="24" width="3.125" style="463" customWidth="1"/>
    <col min="25" max="26" width="2.75390625" style="3" customWidth="1"/>
    <col min="27" max="27" width="2.75390625" style="438" customWidth="1"/>
    <col min="28" max="28" width="2.75390625" style="439" customWidth="1"/>
    <col min="29" max="29" width="6.75390625" style="26" customWidth="1"/>
    <col min="30" max="49" width="3.125" style="26" customWidth="1"/>
    <col min="50" max="50" width="8.875" style="0" customWidth="1"/>
    <col min="51" max="64" width="3.125" style="26" customWidth="1"/>
    <col min="65" max="16384" width="9.00390625" style="26" customWidth="1"/>
  </cols>
  <sheetData>
    <row r="1" spans="1:29" ht="8.25" customHeight="1">
      <c r="A1" s="1"/>
      <c r="D1" s="1"/>
      <c r="E1" s="423"/>
      <c r="F1" s="423"/>
      <c r="G1" s="423"/>
      <c r="H1" s="423"/>
      <c r="I1" s="423"/>
      <c r="J1" s="423"/>
      <c r="K1" s="423"/>
      <c r="L1" s="423"/>
      <c r="M1" s="423"/>
      <c r="N1" s="423"/>
      <c r="O1" s="423"/>
      <c r="P1" s="423"/>
      <c r="Q1" s="423"/>
      <c r="R1" s="423"/>
      <c r="S1" s="423"/>
      <c r="T1" s="423"/>
      <c r="U1" s="423"/>
      <c r="V1" s="423"/>
      <c r="W1" s="423"/>
      <c r="X1" s="424"/>
      <c r="Y1" s="425"/>
      <c r="Z1" s="426"/>
      <c r="AA1" s="426"/>
      <c r="AB1" s="426"/>
      <c r="AC1" s="426"/>
    </row>
    <row r="2" spans="1:29" ht="30" customHeight="1">
      <c r="A2" s="1"/>
      <c r="C2" s="1071" t="s">
        <v>527</v>
      </c>
      <c r="D2" s="1071"/>
      <c r="E2" s="1071"/>
      <c r="F2" s="1071"/>
      <c r="G2" s="1071"/>
      <c r="H2" s="1071"/>
      <c r="I2" s="1071"/>
      <c r="J2" s="1071"/>
      <c r="K2" s="1071"/>
      <c r="L2" s="1071"/>
      <c r="M2" s="1071"/>
      <c r="N2" s="1071"/>
      <c r="O2" s="1071"/>
      <c r="P2" s="1071"/>
      <c r="Q2" s="1071"/>
      <c r="R2" s="1071"/>
      <c r="S2" s="1071"/>
      <c r="T2" s="1071"/>
      <c r="U2" s="1071"/>
      <c r="V2" s="1071"/>
      <c r="W2" s="1071"/>
      <c r="X2" s="1071"/>
      <c r="Y2" s="1071"/>
      <c r="Z2" s="1071"/>
      <c r="AA2" s="1071"/>
      <c r="AB2" s="1071"/>
      <c r="AC2" s="1071"/>
    </row>
    <row r="3" spans="1:29" ht="16.5" customHeight="1">
      <c r="A3" s="1"/>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row>
    <row r="4" spans="1:29" ht="18" customHeight="1">
      <c r="A4" s="1"/>
      <c r="D4" s="1072" t="s">
        <v>528</v>
      </c>
      <c r="E4" s="1073"/>
      <c r="F4" s="1073"/>
      <c r="G4" s="1073"/>
      <c r="H4" s="1073"/>
      <c r="I4" s="1073"/>
      <c r="J4" s="1073"/>
      <c r="K4" s="1074"/>
      <c r="L4" s="1075"/>
      <c r="M4" s="1076"/>
      <c r="N4" s="1076"/>
      <c r="O4" s="1076"/>
      <c r="P4" s="1076"/>
      <c r="Q4" s="1076"/>
      <c r="R4" s="1076"/>
      <c r="S4" s="1076"/>
      <c r="T4" s="1076"/>
      <c r="U4" s="1076"/>
      <c r="V4" s="1076"/>
      <c r="W4" s="1076"/>
      <c r="X4" s="1076"/>
      <c r="Y4" s="1076"/>
      <c r="Z4" s="1076"/>
      <c r="AA4" s="1076"/>
      <c r="AB4" s="1077"/>
      <c r="AC4" s="428"/>
    </row>
    <row r="5" spans="1:28" ht="15.75" customHeight="1">
      <c r="A5" s="1"/>
      <c r="D5" s="1072" t="s">
        <v>529</v>
      </c>
      <c r="E5" s="1073"/>
      <c r="F5" s="1073"/>
      <c r="G5" s="1073"/>
      <c r="H5" s="1073"/>
      <c r="I5" s="1073"/>
      <c r="J5" s="1073"/>
      <c r="K5" s="1074"/>
      <c r="L5" s="1078">
        <f>'表２'!Y1</f>
        <v>0</v>
      </c>
      <c r="M5" s="1079"/>
      <c r="N5" s="1079"/>
      <c r="O5" s="1079"/>
      <c r="P5" s="1079"/>
      <c r="Q5" s="1079"/>
      <c r="R5" s="1079"/>
      <c r="S5" s="1079"/>
      <c r="T5" s="1079"/>
      <c r="U5" s="1079"/>
      <c r="V5" s="1079"/>
      <c r="W5" s="1079"/>
      <c r="X5" s="1079"/>
      <c r="Y5" s="1079"/>
      <c r="Z5" s="1079"/>
      <c r="AA5" s="1079"/>
      <c r="AB5" s="1080"/>
    </row>
    <row r="6" spans="1:28" ht="15.75" customHeight="1">
      <c r="A6" s="1"/>
      <c r="D6" s="1072" t="s">
        <v>564</v>
      </c>
      <c r="E6" s="1073"/>
      <c r="F6" s="1073"/>
      <c r="G6" s="1073"/>
      <c r="H6" s="1073"/>
      <c r="I6" s="1073"/>
      <c r="J6" s="1073"/>
      <c r="K6" s="1074"/>
      <c r="L6" s="1081">
        <f>'表１'!S6</f>
        <v>0</v>
      </c>
      <c r="M6" s="1082"/>
      <c r="N6" s="1082"/>
      <c r="O6" s="429" t="s">
        <v>146</v>
      </c>
      <c r="P6" s="487">
        <f>'表１'!W6</f>
        <v>0</v>
      </c>
      <c r="Q6" s="429" t="s">
        <v>147</v>
      </c>
      <c r="R6" s="430" t="s">
        <v>288</v>
      </c>
      <c r="S6" s="1082">
        <f>'表１'!Z6</f>
        <v>0</v>
      </c>
      <c r="T6" s="1082"/>
      <c r="U6" s="1082"/>
      <c r="V6" s="431" t="s">
        <v>146</v>
      </c>
      <c r="W6" s="487">
        <f>'表１'!AD6</f>
        <v>0</v>
      </c>
      <c r="X6" s="429" t="s">
        <v>531</v>
      </c>
      <c r="Y6" s="429"/>
      <c r="Z6" s="429"/>
      <c r="AA6" s="432"/>
      <c r="AB6" s="433"/>
    </row>
    <row r="7" spans="1:28" ht="15.75" customHeight="1">
      <c r="A7" s="1"/>
      <c r="D7" s="1072" t="s">
        <v>530</v>
      </c>
      <c r="E7" s="1073"/>
      <c r="F7" s="1073"/>
      <c r="G7" s="1073"/>
      <c r="H7" s="1073"/>
      <c r="I7" s="1073"/>
      <c r="J7" s="1073"/>
      <c r="K7" s="1074"/>
      <c r="L7" s="1083">
        <f>'表２'!Q7</f>
        <v>0</v>
      </c>
      <c r="M7" s="1084"/>
      <c r="N7" s="1084"/>
      <c r="O7" s="430" t="s">
        <v>143</v>
      </c>
      <c r="P7" s="434">
        <f>'表２'!U7</f>
        <v>0</v>
      </c>
      <c r="Q7" s="430" t="s">
        <v>144</v>
      </c>
      <c r="R7" s="430" t="s">
        <v>288</v>
      </c>
      <c r="S7" s="1084">
        <f>'表２'!X7</f>
        <v>0</v>
      </c>
      <c r="T7" s="1084"/>
      <c r="U7" s="1084"/>
      <c r="V7" s="430" t="s">
        <v>143</v>
      </c>
      <c r="W7" s="434">
        <f>'表２'!AB7</f>
        <v>0</v>
      </c>
      <c r="X7" s="1085" t="s">
        <v>531</v>
      </c>
      <c r="Y7" s="1085"/>
      <c r="Z7" s="429"/>
      <c r="AA7" s="432"/>
      <c r="AB7" s="433"/>
    </row>
    <row r="8" spans="2:26" ht="15.75" customHeight="1">
      <c r="B8" s="3"/>
      <c r="C8" s="435"/>
      <c r="D8" s="436"/>
      <c r="E8" s="435"/>
      <c r="F8" s="435"/>
      <c r="G8" s="436"/>
      <c r="H8" s="436"/>
      <c r="I8" s="436"/>
      <c r="J8" s="436"/>
      <c r="K8" s="436"/>
      <c r="L8" s="436"/>
      <c r="M8" s="436"/>
      <c r="N8" s="436"/>
      <c r="O8" s="436"/>
      <c r="P8" s="436"/>
      <c r="Q8" s="436"/>
      <c r="R8" s="436"/>
      <c r="S8" s="436"/>
      <c r="T8" s="436"/>
      <c r="U8" s="436"/>
      <c r="V8" s="436"/>
      <c r="W8" s="437"/>
      <c r="X8" s="437"/>
      <c r="Y8" s="436"/>
      <c r="Z8" s="436"/>
    </row>
    <row r="9" spans="3:24" ht="18" customHeight="1">
      <c r="C9" s="440" t="s">
        <v>532</v>
      </c>
      <c r="G9" s="3"/>
      <c r="H9" s="3"/>
      <c r="I9" s="3"/>
      <c r="J9" s="3"/>
      <c r="K9" s="3"/>
      <c r="L9" s="3"/>
      <c r="M9" s="3"/>
      <c r="N9" s="3"/>
      <c r="W9" s="441"/>
      <c r="X9" s="441"/>
    </row>
    <row r="10" spans="3:29" ht="21" customHeight="1" thickBot="1">
      <c r="C10" s="1086" t="s">
        <v>16</v>
      </c>
      <c r="D10" s="1087"/>
      <c r="E10" s="1087"/>
      <c r="F10" s="1087"/>
      <c r="G10" s="1087"/>
      <c r="H10" s="1087"/>
      <c r="I10" s="1087"/>
      <c r="J10" s="1087"/>
      <c r="K10" s="1087"/>
      <c r="L10" s="1087"/>
      <c r="M10" s="1087"/>
      <c r="N10" s="1088"/>
      <c r="O10" s="1089" t="s">
        <v>533</v>
      </c>
      <c r="P10" s="1090"/>
      <c r="Q10" s="1090"/>
      <c r="R10" s="1090"/>
      <c r="S10" s="1091"/>
      <c r="T10" s="1089" t="s">
        <v>534</v>
      </c>
      <c r="U10" s="1090"/>
      <c r="V10" s="1090"/>
      <c r="W10" s="1090"/>
      <c r="X10" s="1091"/>
      <c r="Y10" s="1092" t="s">
        <v>535</v>
      </c>
      <c r="Z10" s="1093"/>
      <c r="AA10" s="1093"/>
      <c r="AB10" s="1093"/>
      <c r="AC10" s="1094"/>
    </row>
    <row r="11" spans="3:29" ht="18" customHeight="1" thickTop="1">
      <c r="C11" s="1095" t="s">
        <v>167</v>
      </c>
      <c r="D11" s="1096" t="s">
        <v>168</v>
      </c>
      <c r="E11" s="1096" t="s">
        <v>536</v>
      </c>
      <c r="F11" s="442"/>
      <c r="G11" s="1098" t="s">
        <v>466</v>
      </c>
      <c r="H11" s="1098"/>
      <c r="I11" s="1098"/>
      <c r="J11" s="1098"/>
      <c r="K11" s="1098"/>
      <c r="L11" s="1098"/>
      <c r="M11" s="1098"/>
      <c r="N11" s="1099"/>
      <c r="O11" s="1100">
        <f>'表２'!O11</f>
      </c>
      <c r="P11" s="1101"/>
      <c r="Q11" s="1101"/>
      <c r="R11" s="1101"/>
      <c r="S11" s="443" t="s">
        <v>20</v>
      </c>
      <c r="T11" s="1102">
        <f>IF(ISBLANK('表２'!T11),"",'表２'!T11)</f>
      </c>
      <c r="U11" s="1103"/>
      <c r="V11" s="1103"/>
      <c r="W11" s="1110" t="s">
        <v>139</v>
      </c>
      <c r="X11" s="1111"/>
      <c r="Y11" s="1112">
        <f>IF(COUNT(T11)=0,"",O11*(T11*0.01+1))</f>
      </c>
      <c r="Z11" s="1113"/>
      <c r="AA11" s="1113"/>
      <c r="AB11" s="1113"/>
      <c r="AC11" s="444" t="s">
        <v>20</v>
      </c>
    </row>
    <row r="12" spans="3:29" ht="18" customHeight="1">
      <c r="C12" s="1095"/>
      <c r="D12" s="1096"/>
      <c r="E12" s="1096"/>
      <c r="F12" s="445"/>
      <c r="G12" s="1104" t="s">
        <v>537</v>
      </c>
      <c r="H12" s="1104"/>
      <c r="I12" s="1104"/>
      <c r="J12" s="1104"/>
      <c r="K12" s="1104"/>
      <c r="L12" s="1104"/>
      <c r="M12" s="1104"/>
      <c r="N12" s="1105"/>
      <c r="O12" s="1106">
        <f>'表２'!O12</f>
      </c>
      <c r="P12" s="1107"/>
      <c r="Q12" s="1107"/>
      <c r="R12" s="1107"/>
      <c r="S12" s="395" t="s">
        <v>20</v>
      </c>
      <c r="T12" s="1108">
        <f>IF(ISBLANK('表２'!T12),"",'表２'!T12)</f>
      </c>
      <c r="U12" s="1109"/>
      <c r="V12" s="1109"/>
      <c r="W12" s="712" t="s">
        <v>139</v>
      </c>
      <c r="X12" s="713"/>
      <c r="Y12" s="1106">
        <f>IF(COUNT(T12)=0,"",O12*(T12*0.01+1))</f>
      </c>
      <c r="Z12" s="1107"/>
      <c r="AA12" s="1107"/>
      <c r="AB12" s="1107"/>
      <c r="AC12" s="446" t="s">
        <v>20</v>
      </c>
    </row>
    <row r="13" spans="3:29" ht="18" customHeight="1">
      <c r="C13" s="1095"/>
      <c r="D13" s="1096"/>
      <c r="E13" s="1096"/>
      <c r="F13" s="445"/>
      <c r="G13" s="1104" t="s">
        <v>538</v>
      </c>
      <c r="H13" s="1104"/>
      <c r="I13" s="1104"/>
      <c r="J13" s="1104"/>
      <c r="K13" s="1104"/>
      <c r="L13" s="1104"/>
      <c r="M13" s="1104"/>
      <c r="N13" s="1105"/>
      <c r="O13" s="1106">
        <f>'表２'!O13</f>
      </c>
      <c r="P13" s="1107"/>
      <c r="Q13" s="1107"/>
      <c r="R13" s="1107"/>
      <c r="S13" s="395" t="s">
        <v>20</v>
      </c>
      <c r="T13" s="1108">
        <f>IF(ISBLANK('表２'!T13),"",'表２'!T13)</f>
      </c>
      <c r="U13" s="1109"/>
      <c r="V13" s="1109"/>
      <c r="W13" s="712" t="s">
        <v>139</v>
      </c>
      <c r="X13" s="713"/>
      <c r="Y13" s="1106">
        <f aca="true" t="shared" si="0" ref="Y13:Y35">IF(COUNT(T13)=0,"",O13*(T13*0.01+1))</f>
      </c>
      <c r="Z13" s="1107"/>
      <c r="AA13" s="1107"/>
      <c r="AB13" s="1107"/>
      <c r="AC13" s="446" t="s">
        <v>20</v>
      </c>
    </row>
    <row r="14" spans="3:29" ht="18" customHeight="1">
      <c r="C14" s="1095"/>
      <c r="D14" s="1096"/>
      <c r="E14" s="1096"/>
      <c r="F14" s="445"/>
      <c r="G14" s="1104" t="s">
        <v>469</v>
      </c>
      <c r="H14" s="1104"/>
      <c r="I14" s="1104"/>
      <c r="J14" s="1104"/>
      <c r="K14" s="1104"/>
      <c r="L14" s="1104"/>
      <c r="M14" s="1104"/>
      <c r="N14" s="1105"/>
      <c r="O14" s="1106">
        <f>'表２'!O14</f>
      </c>
      <c r="P14" s="1107"/>
      <c r="Q14" s="1107"/>
      <c r="R14" s="1107"/>
      <c r="S14" s="395" t="s">
        <v>20</v>
      </c>
      <c r="T14" s="1108">
        <f>IF(ISBLANK('表２'!T14),"",'表２'!T14)</f>
      </c>
      <c r="U14" s="1109"/>
      <c r="V14" s="1109"/>
      <c r="W14" s="712" t="s">
        <v>139</v>
      </c>
      <c r="X14" s="713"/>
      <c r="Y14" s="1106">
        <f t="shared" si="0"/>
      </c>
      <c r="Z14" s="1107"/>
      <c r="AA14" s="1107"/>
      <c r="AB14" s="1107"/>
      <c r="AC14" s="446" t="s">
        <v>20</v>
      </c>
    </row>
    <row r="15" spans="3:29" ht="18" customHeight="1">
      <c r="C15" s="1095"/>
      <c r="D15" s="1096"/>
      <c r="E15" s="1096"/>
      <c r="F15" s="445"/>
      <c r="G15" s="1104" t="s">
        <v>539</v>
      </c>
      <c r="H15" s="1104"/>
      <c r="I15" s="1104"/>
      <c r="J15" s="1104"/>
      <c r="K15" s="1104"/>
      <c r="L15" s="1104"/>
      <c r="M15" s="1104"/>
      <c r="N15" s="1105"/>
      <c r="O15" s="1106">
        <f>'表２'!O15</f>
      </c>
      <c r="P15" s="1107"/>
      <c r="Q15" s="1107"/>
      <c r="R15" s="1107"/>
      <c r="S15" s="395" t="s">
        <v>20</v>
      </c>
      <c r="T15" s="1108">
        <f>IF(ISBLANK('表２'!T15),"",'表２'!T15)</f>
      </c>
      <c r="U15" s="1109"/>
      <c r="V15" s="1109"/>
      <c r="W15" s="712" t="s">
        <v>139</v>
      </c>
      <c r="X15" s="713"/>
      <c r="Y15" s="1106">
        <f t="shared" si="0"/>
      </c>
      <c r="Z15" s="1107"/>
      <c r="AA15" s="1107"/>
      <c r="AB15" s="1107"/>
      <c r="AC15" s="446" t="s">
        <v>20</v>
      </c>
    </row>
    <row r="16" spans="3:29" ht="18" customHeight="1">
      <c r="C16" s="1095"/>
      <c r="D16" s="1096"/>
      <c r="E16" s="1096"/>
      <c r="F16" s="445"/>
      <c r="G16" s="1104" t="s">
        <v>471</v>
      </c>
      <c r="H16" s="1104"/>
      <c r="I16" s="1104"/>
      <c r="J16" s="1104"/>
      <c r="K16" s="1104"/>
      <c r="L16" s="1104"/>
      <c r="M16" s="1104"/>
      <c r="N16" s="1105"/>
      <c r="O16" s="1106">
        <f>'表２'!O16</f>
      </c>
      <c r="P16" s="1107"/>
      <c r="Q16" s="1107"/>
      <c r="R16" s="1107"/>
      <c r="S16" s="395" t="s">
        <v>20</v>
      </c>
      <c r="T16" s="1108">
        <f>IF(ISBLANK('表２'!T16),"",'表２'!T16)</f>
      </c>
      <c r="U16" s="1109"/>
      <c r="V16" s="1109"/>
      <c r="W16" s="712" t="s">
        <v>139</v>
      </c>
      <c r="X16" s="713"/>
      <c r="Y16" s="1106">
        <f>IF(COUNT(T16)=0,"",O16*(T16*0.01+1))</f>
      </c>
      <c r="Z16" s="1107"/>
      <c r="AA16" s="1107"/>
      <c r="AB16" s="1107"/>
      <c r="AC16" s="446" t="s">
        <v>20</v>
      </c>
    </row>
    <row r="17" spans="3:29" ht="18" customHeight="1">
      <c r="C17" s="1095"/>
      <c r="D17" s="1096"/>
      <c r="E17" s="1096"/>
      <c r="F17" s="445"/>
      <c r="G17" s="1104" t="s">
        <v>472</v>
      </c>
      <c r="H17" s="1104"/>
      <c r="I17" s="1104"/>
      <c r="J17" s="1104"/>
      <c r="K17" s="1104"/>
      <c r="L17" s="1104"/>
      <c r="M17" s="1104"/>
      <c r="N17" s="1105"/>
      <c r="O17" s="1106">
        <f>'表２'!O17</f>
      </c>
      <c r="P17" s="1107"/>
      <c r="Q17" s="1107"/>
      <c r="R17" s="1107"/>
      <c r="S17" s="395" t="s">
        <v>169</v>
      </c>
      <c r="T17" s="1108">
        <f>IF(ISBLANK('表２'!T17),"",'表２'!T17)</f>
      </c>
      <c r="U17" s="1109"/>
      <c r="V17" s="1109"/>
      <c r="W17" s="712" t="s">
        <v>139</v>
      </c>
      <c r="X17" s="713"/>
      <c r="Y17" s="1106">
        <f t="shared" si="0"/>
      </c>
      <c r="Z17" s="1107"/>
      <c r="AA17" s="1107"/>
      <c r="AB17" s="1107"/>
      <c r="AC17" s="446" t="s">
        <v>20</v>
      </c>
    </row>
    <row r="18" spans="3:29" ht="18" customHeight="1">
      <c r="C18" s="1095"/>
      <c r="D18" s="1096"/>
      <c r="E18" s="1096"/>
      <c r="F18" s="445"/>
      <c r="G18" s="1104" t="s">
        <v>473</v>
      </c>
      <c r="H18" s="1104"/>
      <c r="I18" s="1104"/>
      <c r="J18" s="1104"/>
      <c r="K18" s="1104"/>
      <c r="L18" s="1104"/>
      <c r="M18" s="1104"/>
      <c r="N18" s="1105"/>
      <c r="O18" s="1106">
        <f>'表２'!O18</f>
      </c>
      <c r="P18" s="1107"/>
      <c r="Q18" s="1107"/>
      <c r="R18" s="1107"/>
      <c r="S18" s="395" t="s">
        <v>20</v>
      </c>
      <c r="T18" s="1108">
        <f>IF(ISBLANK('表２'!T18),"",'表２'!T18)</f>
      </c>
      <c r="U18" s="1109"/>
      <c r="V18" s="1109"/>
      <c r="W18" s="712" t="s">
        <v>139</v>
      </c>
      <c r="X18" s="713"/>
      <c r="Y18" s="1106">
        <f t="shared" si="0"/>
      </c>
      <c r="Z18" s="1107"/>
      <c r="AA18" s="1107"/>
      <c r="AB18" s="1107"/>
      <c r="AC18" s="446" t="s">
        <v>169</v>
      </c>
    </row>
    <row r="19" spans="3:29" ht="18" customHeight="1">
      <c r="C19" s="1095"/>
      <c r="D19" s="1096"/>
      <c r="E19" s="1097"/>
      <c r="F19" s="447"/>
      <c r="G19" s="1114" t="s">
        <v>474</v>
      </c>
      <c r="H19" s="1114"/>
      <c r="I19" s="1114"/>
      <c r="J19" s="1114"/>
      <c r="K19" s="1114"/>
      <c r="L19" s="1114"/>
      <c r="M19" s="1114"/>
      <c r="N19" s="1115"/>
      <c r="O19" s="1116">
        <f>'表２'!O19</f>
      </c>
      <c r="P19" s="1117"/>
      <c r="Q19" s="1117"/>
      <c r="R19" s="1117"/>
      <c r="S19" s="448" t="s">
        <v>20</v>
      </c>
      <c r="T19" s="1118">
        <f>IF(ISBLANK('表２'!T19),"",'表２'!T19)</f>
      </c>
      <c r="U19" s="1119"/>
      <c r="V19" s="1119"/>
      <c r="W19" s="1120" t="s">
        <v>139</v>
      </c>
      <c r="X19" s="1121"/>
      <c r="Y19" s="1116">
        <f t="shared" si="0"/>
      </c>
      <c r="Z19" s="1117"/>
      <c r="AA19" s="1117"/>
      <c r="AB19" s="1117"/>
      <c r="AC19" s="449" t="s">
        <v>169</v>
      </c>
    </row>
    <row r="20" spans="3:29" ht="18" customHeight="1">
      <c r="C20" s="1095"/>
      <c r="D20" s="1097"/>
      <c r="E20" s="1122" t="s">
        <v>200</v>
      </c>
      <c r="F20" s="1123"/>
      <c r="G20" s="1123"/>
      <c r="H20" s="1123"/>
      <c r="I20" s="1123"/>
      <c r="J20" s="1123"/>
      <c r="K20" s="1123"/>
      <c r="L20" s="1123"/>
      <c r="M20" s="1123"/>
      <c r="N20" s="1124"/>
      <c r="O20" s="1125">
        <f>'表２'!O20</f>
      </c>
      <c r="P20" s="1126"/>
      <c r="Q20" s="1126"/>
      <c r="R20" s="1126"/>
      <c r="S20" s="450" t="s">
        <v>169</v>
      </c>
      <c r="T20" s="1127">
        <f>IF(ISBLANK('表２'!T20),"",'表２'!T20)</f>
      </c>
      <c r="U20" s="1128"/>
      <c r="V20" s="1128"/>
      <c r="W20" s="1129" t="s">
        <v>139</v>
      </c>
      <c r="X20" s="1130"/>
      <c r="Y20" s="1131">
        <f t="shared" si="0"/>
      </c>
      <c r="Z20" s="1132"/>
      <c r="AA20" s="1132"/>
      <c r="AB20" s="1132"/>
      <c r="AC20" s="451" t="s">
        <v>169</v>
      </c>
    </row>
    <row r="21" spans="3:29" ht="18" customHeight="1">
      <c r="C21" s="1095"/>
      <c r="D21" s="1133" t="s">
        <v>195</v>
      </c>
      <c r="E21" s="397"/>
      <c r="F21" s="1135" t="s">
        <v>201</v>
      </c>
      <c r="G21" s="1135"/>
      <c r="H21" s="1135"/>
      <c r="I21" s="1135"/>
      <c r="J21" s="1135"/>
      <c r="K21" s="1135"/>
      <c r="L21" s="1135"/>
      <c r="M21" s="1135"/>
      <c r="N21" s="1136"/>
      <c r="O21" s="1137">
        <f>'表２'!O21</f>
      </c>
      <c r="P21" s="1138"/>
      <c r="Q21" s="1138"/>
      <c r="R21" s="1138"/>
      <c r="S21" s="452" t="s">
        <v>540</v>
      </c>
      <c r="T21" s="1139">
        <f>IF(ISBLANK('表２'!T21),"",'表２'!T21)</f>
      </c>
      <c r="U21" s="1140"/>
      <c r="V21" s="1140"/>
      <c r="W21" s="1141" t="s">
        <v>139</v>
      </c>
      <c r="X21" s="1142"/>
      <c r="Y21" s="1143">
        <f t="shared" si="0"/>
      </c>
      <c r="Z21" s="1144"/>
      <c r="AA21" s="1144"/>
      <c r="AB21" s="1144"/>
      <c r="AC21" s="453" t="s">
        <v>540</v>
      </c>
    </row>
    <row r="22" spans="3:29" ht="18" customHeight="1">
      <c r="C22" s="1095"/>
      <c r="D22" s="1134"/>
      <c r="E22" s="397"/>
      <c r="F22" s="535" t="s">
        <v>430</v>
      </c>
      <c r="G22" s="535"/>
      <c r="H22" s="535"/>
      <c r="I22" s="535"/>
      <c r="J22" s="535"/>
      <c r="K22" s="535"/>
      <c r="L22" s="535"/>
      <c r="M22" s="535"/>
      <c r="N22" s="536"/>
      <c r="O22" s="1106">
        <f>'表２'!O22</f>
      </c>
      <c r="P22" s="1107"/>
      <c r="Q22" s="1107"/>
      <c r="R22" s="1107"/>
      <c r="S22" s="453" t="s">
        <v>541</v>
      </c>
      <c r="T22" s="1108">
        <f>IF(ISBLANK('表２'!T22),"",'表２'!T22)</f>
      </c>
      <c r="U22" s="1109"/>
      <c r="V22" s="1109"/>
      <c r="W22" s="712" t="s">
        <v>139</v>
      </c>
      <c r="X22" s="713"/>
      <c r="Y22" s="1106">
        <f>IF(COUNT(T22)=0,"",O22*(T22*0.01+1))</f>
      </c>
      <c r="Z22" s="1107"/>
      <c r="AA22" s="1107"/>
      <c r="AB22" s="1107"/>
      <c r="AC22" s="454" t="s">
        <v>541</v>
      </c>
    </row>
    <row r="23" spans="3:29" ht="18" customHeight="1">
      <c r="C23" s="1095"/>
      <c r="D23" s="1134"/>
      <c r="E23" s="397"/>
      <c r="F23" s="535" t="s">
        <v>21</v>
      </c>
      <c r="G23" s="535"/>
      <c r="H23" s="535"/>
      <c r="I23" s="535"/>
      <c r="J23" s="535"/>
      <c r="K23" s="535"/>
      <c r="L23" s="535"/>
      <c r="M23" s="535"/>
      <c r="N23" s="536"/>
      <c r="O23" s="1106">
        <f>'表２'!O23</f>
      </c>
      <c r="P23" s="1107"/>
      <c r="Q23" s="1107"/>
      <c r="R23" s="1107"/>
      <c r="S23" s="421" t="s">
        <v>542</v>
      </c>
      <c r="T23" s="1108">
        <f>IF(ISBLANK('表２'!T23),"",'表２'!T23)</f>
      </c>
      <c r="U23" s="1109"/>
      <c r="V23" s="1109"/>
      <c r="W23" s="712" t="s">
        <v>139</v>
      </c>
      <c r="X23" s="713"/>
      <c r="Y23" s="1106">
        <f>IF(COUNT(T23)=0,"",O23*(T23*0.01+1))</f>
      </c>
      <c r="Z23" s="1107"/>
      <c r="AA23" s="1107"/>
      <c r="AB23" s="1107"/>
      <c r="AC23" s="421" t="s">
        <v>542</v>
      </c>
    </row>
    <row r="24" spans="3:29" ht="18" customHeight="1">
      <c r="C24" s="1095"/>
      <c r="D24" s="1134"/>
      <c r="E24" s="397"/>
      <c r="F24" s="535" t="s">
        <v>202</v>
      </c>
      <c r="G24" s="535"/>
      <c r="H24" s="535"/>
      <c r="I24" s="535"/>
      <c r="J24" s="535"/>
      <c r="K24" s="535"/>
      <c r="L24" s="535"/>
      <c r="M24" s="535"/>
      <c r="N24" s="536"/>
      <c r="O24" s="1106">
        <f>'表２'!O24</f>
      </c>
      <c r="P24" s="1107"/>
      <c r="Q24" s="1107"/>
      <c r="R24" s="1107"/>
      <c r="S24" s="395" t="s">
        <v>169</v>
      </c>
      <c r="T24" s="1108">
        <f>IF(ISBLANK('表２'!T24),"",'表２'!T24)</f>
      </c>
      <c r="U24" s="1109"/>
      <c r="V24" s="1109"/>
      <c r="W24" s="712" t="s">
        <v>139</v>
      </c>
      <c r="X24" s="713"/>
      <c r="Y24" s="1106">
        <f>IF(COUNT(T24)=0,"",O24*(T24*0.01+1))</f>
      </c>
      <c r="Z24" s="1107"/>
      <c r="AA24" s="1107"/>
      <c r="AB24" s="1107"/>
      <c r="AC24" s="446" t="s">
        <v>169</v>
      </c>
    </row>
    <row r="25" spans="3:29" ht="18" customHeight="1">
      <c r="C25" s="1095"/>
      <c r="D25" s="1134"/>
      <c r="E25" s="455"/>
      <c r="F25" s="535" t="s">
        <v>203</v>
      </c>
      <c r="G25" s="535"/>
      <c r="H25" s="535"/>
      <c r="I25" s="535"/>
      <c r="J25" s="535"/>
      <c r="K25" s="535"/>
      <c r="L25" s="535"/>
      <c r="M25" s="535"/>
      <c r="N25" s="536"/>
      <c r="O25" s="1106">
        <f>'表２'!O25</f>
      </c>
      <c r="P25" s="1107"/>
      <c r="Q25" s="1107"/>
      <c r="R25" s="1107"/>
      <c r="S25" s="395" t="s">
        <v>169</v>
      </c>
      <c r="T25" s="1108">
        <f>IF(ISBLANK('表２'!T25),"",'表２'!T25)</f>
      </c>
      <c r="U25" s="1109"/>
      <c r="V25" s="1109"/>
      <c r="W25" s="712" t="s">
        <v>139</v>
      </c>
      <c r="X25" s="713"/>
      <c r="Y25" s="1106">
        <f t="shared" si="0"/>
      </c>
      <c r="Z25" s="1107"/>
      <c r="AA25" s="1107"/>
      <c r="AB25" s="1107"/>
      <c r="AC25" s="446" t="s">
        <v>169</v>
      </c>
    </row>
    <row r="26" spans="3:29" ht="18" customHeight="1">
      <c r="C26" s="1095"/>
      <c r="D26" s="1134"/>
      <c r="E26" s="455"/>
      <c r="F26" s="535" t="s">
        <v>22</v>
      </c>
      <c r="G26" s="535"/>
      <c r="H26" s="535"/>
      <c r="I26" s="535"/>
      <c r="J26" s="535"/>
      <c r="K26" s="535"/>
      <c r="L26" s="535"/>
      <c r="M26" s="535"/>
      <c r="N26" s="536"/>
      <c r="O26" s="1106">
        <f>'表２'!O26</f>
      </c>
      <c r="P26" s="1107"/>
      <c r="Q26" s="1107"/>
      <c r="R26" s="1107"/>
      <c r="S26" s="395" t="s">
        <v>169</v>
      </c>
      <c r="T26" s="1108">
        <f>IF(ISBLANK('表２'!T26),"",'表２'!T26)</f>
      </c>
      <c r="U26" s="1109"/>
      <c r="V26" s="1109"/>
      <c r="W26" s="712" t="s">
        <v>139</v>
      </c>
      <c r="X26" s="713"/>
      <c r="Y26" s="1106">
        <f t="shared" si="0"/>
      </c>
      <c r="Z26" s="1107"/>
      <c r="AA26" s="1107"/>
      <c r="AB26" s="1107"/>
      <c r="AC26" s="446" t="s">
        <v>169</v>
      </c>
    </row>
    <row r="27" spans="3:29" ht="18" customHeight="1" thickBot="1">
      <c r="C27" s="1095"/>
      <c r="D27" s="1134"/>
      <c r="E27" s="456"/>
      <c r="F27" s="1145" t="s">
        <v>23</v>
      </c>
      <c r="G27" s="1145"/>
      <c r="H27" s="1145"/>
      <c r="I27" s="1145"/>
      <c r="J27" s="1145"/>
      <c r="K27" s="1145"/>
      <c r="L27" s="1145"/>
      <c r="M27" s="1145"/>
      <c r="N27" s="1146"/>
      <c r="O27" s="1147">
        <f>'表２'!O27</f>
      </c>
      <c r="P27" s="1148"/>
      <c r="Q27" s="1148"/>
      <c r="R27" s="1148"/>
      <c r="S27" s="448" t="s">
        <v>169</v>
      </c>
      <c r="T27" s="1149">
        <f>IF(ISBLANK('表２'!T27),"",'表２'!T27)</f>
      </c>
      <c r="U27" s="1150"/>
      <c r="V27" s="1150"/>
      <c r="W27" s="1151" t="s">
        <v>139</v>
      </c>
      <c r="X27" s="1152"/>
      <c r="Y27" s="1147">
        <f t="shared" si="0"/>
      </c>
      <c r="Z27" s="1148"/>
      <c r="AA27" s="1148"/>
      <c r="AB27" s="1148"/>
      <c r="AC27" s="449" t="s">
        <v>169</v>
      </c>
    </row>
    <row r="28" spans="3:29" ht="18" customHeight="1" thickTop="1">
      <c r="C28" s="1160" t="s">
        <v>72</v>
      </c>
      <c r="D28" s="1161"/>
      <c r="E28" s="457"/>
      <c r="F28" s="1166" t="s">
        <v>18</v>
      </c>
      <c r="G28" s="1166"/>
      <c r="H28" s="1166"/>
      <c r="I28" s="1166"/>
      <c r="J28" s="1166"/>
      <c r="K28" s="1166"/>
      <c r="L28" s="1166"/>
      <c r="M28" s="1166"/>
      <c r="N28" s="1167"/>
      <c r="O28" s="1100">
        <f>'表２'!O28</f>
      </c>
      <c r="P28" s="1101"/>
      <c r="Q28" s="1101"/>
      <c r="R28" s="1101"/>
      <c r="S28" s="443" t="s">
        <v>169</v>
      </c>
      <c r="T28" s="1102">
        <f>IF(ISBLANK('表２'!T28),"",'表２'!T28)</f>
      </c>
      <c r="U28" s="1103"/>
      <c r="V28" s="1103"/>
      <c r="W28" s="1110" t="s">
        <v>139</v>
      </c>
      <c r="X28" s="1111"/>
      <c r="Y28" s="1100">
        <f t="shared" si="0"/>
      </c>
      <c r="Z28" s="1101"/>
      <c r="AA28" s="1101"/>
      <c r="AB28" s="1101"/>
      <c r="AC28" s="444" t="s">
        <v>20</v>
      </c>
    </row>
    <row r="29" spans="3:29" ht="18" customHeight="1">
      <c r="C29" s="1162"/>
      <c r="D29" s="1163"/>
      <c r="E29" s="398"/>
      <c r="F29" s="1104" t="s">
        <v>201</v>
      </c>
      <c r="G29" s="1104"/>
      <c r="H29" s="1104"/>
      <c r="I29" s="1104"/>
      <c r="J29" s="1104"/>
      <c r="K29" s="1104"/>
      <c r="L29" s="1104"/>
      <c r="M29" s="1104"/>
      <c r="N29" s="1105"/>
      <c r="O29" s="1106">
        <f>'表２'!O29</f>
      </c>
      <c r="P29" s="1107"/>
      <c r="Q29" s="1107"/>
      <c r="R29" s="1107"/>
      <c r="S29" s="453" t="s">
        <v>540</v>
      </c>
      <c r="T29" s="1108">
        <f>IF(ISBLANK('表２'!T29),"",'表２'!T29)</f>
      </c>
      <c r="U29" s="1109"/>
      <c r="V29" s="1109"/>
      <c r="W29" s="712" t="s">
        <v>139</v>
      </c>
      <c r="X29" s="713"/>
      <c r="Y29" s="1106">
        <f t="shared" si="0"/>
      </c>
      <c r="Z29" s="1107"/>
      <c r="AA29" s="1107"/>
      <c r="AB29" s="1107"/>
      <c r="AC29" s="454" t="s">
        <v>540</v>
      </c>
    </row>
    <row r="30" spans="3:29" ht="18" customHeight="1">
      <c r="C30" s="1162"/>
      <c r="D30" s="1163"/>
      <c r="E30" s="398"/>
      <c r="F30" s="535" t="s">
        <v>543</v>
      </c>
      <c r="G30" s="535"/>
      <c r="H30" s="535"/>
      <c r="I30" s="535"/>
      <c r="J30" s="535"/>
      <c r="K30" s="535"/>
      <c r="L30" s="535"/>
      <c r="M30" s="535"/>
      <c r="N30" s="536"/>
      <c r="O30" s="1106">
        <f>'表２'!O30</f>
      </c>
      <c r="P30" s="1107"/>
      <c r="Q30" s="1107"/>
      <c r="R30" s="1107"/>
      <c r="S30" s="453" t="s">
        <v>541</v>
      </c>
      <c r="T30" s="1108">
        <f>IF(ISBLANK('表２'!T30),"",'表２'!T30)</f>
      </c>
      <c r="U30" s="1109"/>
      <c r="V30" s="1109"/>
      <c r="W30" s="712" t="s">
        <v>139</v>
      </c>
      <c r="X30" s="713"/>
      <c r="Y30" s="1106">
        <f>IF(COUNT(T30)=0,"",O30*(T30*0.01+1))</f>
      </c>
      <c r="Z30" s="1107"/>
      <c r="AA30" s="1107"/>
      <c r="AB30" s="1107"/>
      <c r="AC30" s="454" t="s">
        <v>541</v>
      </c>
    </row>
    <row r="31" spans="3:29" ht="18" customHeight="1">
      <c r="C31" s="1162"/>
      <c r="D31" s="1163"/>
      <c r="E31" s="398"/>
      <c r="F31" s="535" t="s">
        <v>21</v>
      </c>
      <c r="G31" s="535"/>
      <c r="H31" s="535"/>
      <c r="I31" s="535"/>
      <c r="J31" s="535"/>
      <c r="K31" s="535"/>
      <c r="L31" s="535"/>
      <c r="M31" s="535"/>
      <c r="N31" s="536"/>
      <c r="O31" s="1106">
        <f>'表２'!O31</f>
      </c>
      <c r="P31" s="1107"/>
      <c r="Q31" s="1107"/>
      <c r="R31" s="1107"/>
      <c r="S31" s="421" t="s">
        <v>542</v>
      </c>
      <c r="T31" s="1108">
        <f>IF(ISBLANK('表２'!T31),"",'表２'!T31)</f>
      </c>
      <c r="U31" s="1109"/>
      <c r="V31" s="1109"/>
      <c r="W31" s="712" t="s">
        <v>139</v>
      </c>
      <c r="X31" s="713"/>
      <c r="Y31" s="1106">
        <f>IF(COUNT(T31)=0,"",O31*(T31*0.01+1))</f>
      </c>
      <c r="Z31" s="1107"/>
      <c r="AA31" s="1107"/>
      <c r="AB31" s="1107"/>
      <c r="AC31" s="421" t="s">
        <v>542</v>
      </c>
    </row>
    <row r="32" spans="3:29" ht="18" customHeight="1">
      <c r="C32" s="1162"/>
      <c r="D32" s="1163"/>
      <c r="E32" s="398"/>
      <c r="F32" s="535" t="s">
        <v>202</v>
      </c>
      <c r="G32" s="535"/>
      <c r="H32" s="535"/>
      <c r="I32" s="535"/>
      <c r="J32" s="535"/>
      <c r="K32" s="535"/>
      <c r="L32" s="535"/>
      <c r="M32" s="535"/>
      <c r="N32" s="536"/>
      <c r="O32" s="1106">
        <f>'表２'!O32</f>
      </c>
      <c r="P32" s="1107"/>
      <c r="Q32" s="1107"/>
      <c r="R32" s="1107"/>
      <c r="S32" s="395" t="s">
        <v>169</v>
      </c>
      <c r="T32" s="1108">
        <f>IF(ISBLANK('表２'!T32),"",'表２'!T32)</f>
      </c>
      <c r="U32" s="1109"/>
      <c r="V32" s="1109"/>
      <c r="W32" s="712" t="s">
        <v>139</v>
      </c>
      <c r="X32" s="713"/>
      <c r="Y32" s="1106">
        <f>IF(COUNT(T32)=0,"",O32*(T32*0.01+1))</f>
      </c>
      <c r="Z32" s="1107"/>
      <c r="AA32" s="1107"/>
      <c r="AB32" s="1107"/>
      <c r="AC32" s="446" t="s">
        <v>169</v>
      </c>
    </row>
    <row r="33" spans="3:44" ht="18" customHeight="1">
      <c r="C33" s="1162"/>
      <c r="D33" s="1163"/>
      <c r="E33" s="398"/>
      <c r="F33" s="535" t="s">
        <v>203</v>
      </c>
      <c r="G33" s="535"/>
      <c r="H33" s="535"/>
      <c r="I33" s="535"/>
      <c r="J33" s="535"/>
      <c r="K33" s="535"/>
      <c r="L33" s="535"/>
      <c r="M33" s="535"/>
      <c r="N33" s="536"/>
      <c r="O33" s="1106">
        <f>'表２'!O33</f>
      </c>
      <c r="P33" s="1107"/>
      <c r="Q33" s="1107"/>
      <c r="R33" s="1107"/>
      <c r="S33" s="395" t="s">
        <v>169</v>
      </c>
      <c r="T33" s="1108">
        <f>IF(ISBLANK('表２'!T33),"",'表２'!T33)</f>
      </c>
      <c r="U33" s="1109"/>
      <c r="V33" s="1109"/>
      <c r="W33" s="712" t="s">
        <v>139</v>
      </c>
      <c r="X33" s="713"/>
      <c r="Y33" s="1106">
        <f t="shared" si="0"/>
      </c>
      <c r="Z33" s="1107"/>
      <c r="AA33" s="1107"/>
      <c r="AB33" s="1107"/>
      <c r="AC33" s="446" t="s">
        <v>169</v>
      </c>
      <c r="AR33" s="468"/>
    </row>
    <row r="34" spans="3:29" ht="18" customHeight="1">
      <c r="C34" s="1162"/>
      <c r="D34" s="1163"/>
      <c r="E34" s="398"/>
      <c r="F34" s="535" t="s">
        <v>22</v>
      </c>
      <c r="G34" s="535"/>
      <c r="H34" s="535"/>
      <c r="I34" s="535"/>
      <c r="J34" s="535"/>
      <c r="K34" s="535"/>
      <c r="L34" s="535"/>
      <c r="M34" s="535"/>
      <c r="N34" s="536"/>
      <c r="O34" s="1106">
        <f>'表２'!O34</f>
      </c>
      <c r="P34" s="1107"/>
      <c r="Q34" s="1107"/>
      <c r="R34" s="1107"/>
      <c r="S34" s="395" t="s">
        <v>169</v>
      </c>
      <c r="T34" s="1108">
        <f>IF(ISBLANK('表２'!T34),"",'表２'!T34)</f>
      </c>
      <c r="U34" s="1109"/>
      <c r="V34" s="1109"/>
      <c r="W34" s="712" t="s">
        <v>139</v>
      </c>
      <c r="X34" s="713"/>
      <c r="Y34" s="1106">
        <f t="shared" si="0"/>
      </c>
      <c r="Z34" s="1107"/>
      <c r="AA34" s="1107"/>
      <c r="AB34" s="1107"/>
      <c r="AC34" s="446" t="s">
        <v>169</v>
      </c>
    </row>
    <row r="35" spans="3:29" ht="18" customHeight="1">
      <c r="C35" s="1164"/>
      <c r="D35" s="1165"/>
      <c r="E35" s="458"/>
      <c r="F35" s="1153" t="s">
        <v>23</v>
      </c>
      <c r="G35" s="1153"/>
      <c r="H35" s="1153"/>
      <c r="I35" s="1153"/>
      <c r="J35" s="1153"/>
      <c r="K35" s="1153"/>
      <c r="L35" s="1153"/>
      <c r="M35" s="1153"/>
      <c r="N35" s="1154"/>
      <c r="O35" s="1116">
        <f>'表２'!O35</f>
      </c>
      <c r="P35" s="1117"/>
      <c r="Q35" s="1117"/>
      <c r="R35" s="1117"/>
      <c r="S35" s="448" t="s">
        <v>169</v>
      </c>
      <c r="T35" s="1118">
        <f>IF(ISBLANK('表２'!T35),"",'表２'!T35)</f>
      </c>
      <c r="U35" s="1119"/>
      <c r="V35" s="1119"/>
      <c r="W35" s="1120" t="s">
        <v>139</v>
      </c>
      <c r="X35" s="1121"/>
      <c r="Y35" s="1116">
        <f t="shared" si="0"/>
      </c>
      <c r="Z35" s="1117"/>
      <c r="AA35" s="1117"/>
      <c r="AB35" s="1117"/>
      <c r="AC35" s="449" t="s">
        <v>169</v>
      </c>
    </row>
    <row r="36" spans="3:29" ht="9" customHeight="1">
      <c r="C36" s="459"/>
      <c r="D36" s="459"/>
      <c r="E36" s="459"/>
      <c r="F36" s="4"/>
      <c r="G36" s="4"/>
      <c r="H36" s="4"/>
      <c r="I36" s="4"/>
      <c r="J36" s="4"/>
      <c r="K36" s="4"/>
      <c r="L36" s="4"/>
      <c r="M36" s="4"/>
      <c r="N36" s="4"/>
      <c r="O36" s="460"/>
      <c r="P36" s="460"/>
      <c r="Q36" s="460"/>
      <c r="R36" s="460"/>
      <c r="S36" s="441"/>
      <c r="T36" s="461"/>
      <c r="U36" s="461"/>
      <c r="V36" s="461"/>
      <c r="W36" s="441"/>
      <c r="X36" s="441"/>
      <c r="Y36" s="460"/>
      <c r="Z36" s="460"/>
      <c r="AA36" s="460"/>
      <c r="AB36" s="460"/>
      <c r="AC36" s="462"/>
    </row>
    <row r="37" spans="3:36" ht="27.75" customHeight="1">
      <c r="C37" s="440" t="s">
        <v>556</v>
      </c>
      <c r="AG37"/>
      <c r="AJ37"/>
    </row>
    <row r="38" spans="3:29" ht="22.5" customHeight="1" thickBot="1">
      <c r="C38" s="1155" t="s">
        <v>544</v>
      </c>
      <c r="D38" s="1156"/>
      <c r="E38" s="1156"/>
      <c r="F38" s="1156"/>
      <c r="G38" s="1156"/>
      <c r="H38" s="1156"/>
      <c r="I38" s="1156"/>
      <c r="J38" s="1156"/>
      <c r="K38" s="1156"/>
      <c r="L38" s="1156"/>
      <c r="M38" s="1156"/>
      <c r="N38" s="1157"/>
      <c r="O38" s="1158" t="s">
        <v>545</v>
      </c>
      <c r="P38" s="1159"/>
      <c r="Q38" s="1159"/>
      <c r="R38" s="1159"/>
      <c r="S38" s="1159"/>
      <c r="T38" s="1159"/>
      <c r="U38" s="1159"/>
      <c r="V38" s="1159"/>
      <c r="W38" s="1158" t="s">
        <v>546</v>
      </c>
      <c r="X38" s="1159"/>
      <c r="Y38" s="1159"/>
      <c r="Z38" s="1159"/>
      <c r="AA38" s="1159"/>
      <c r="AB38" s="1159"/>
      <c r="AC38" s="1159"/>
    </row>
    <row r="39" spans="3:29" ht="18" customHeight="1" thickTop="1">
      <c r="C39" s="464">
        <v>1</v>
      </c>
      <c r="D39" s="1168" t="s">
        <v>547</v>
      </c>
      <c r="E39" s="1168"/>
      <c r="F39" s="1168"/>
      <c r="G39" s="1168"/>
      <c r="H39" s="1168"/>
      <c r="I39" s="1168"/>
      <c r="J39" s="1168"/>
      <c r="K39" s="1168"/>
      <c r="L39" s="1168"/>
      <c r="M39" s="1168"/>
      <c r="N39" s="1168"/>
      <c r="O39" s="1169">
        <f>'表１'!Q19+'表１'!Q23+'表１'!Q29+'表１'!Q33</f>
        <v>0</v>
      </c>
      <c r="P39" s="1169"/>
      <c r="Q39" s="1169"/>
      <c r="R39" s="1169"/>
      <c r="S39" s="1169"/>
      <c r="T39" s="1170"/>
      <c r="U39" s="1171" t="s">
        <v>155</v>
      </c>
      <c r="V39" s="1172"/>
      <c r="W39" s="1169">
        <f>'表１'!AA19+'表１'!AA23+'表１'!AA29+'表１'!AA33</f>
        <v>0</v>
      </c>
      <c r="X39" s="1169"/>
      <c r="Y39" s="1169"/>
      <c r="Z39" s="1169"/>
      <c r="AA39" s="1169"/>
      <c r="AB39" s="1170"/>
      <c r="AC39" s="470" t="s">
        <v>557</v>
      </c>
    </row>
    <row r="40" spans="3:29" ht="18" customHeight="1">
      <c r="C40" s="465">
        <v>2</v>
      </c>
      <c r="D40" s="1173" t="s">
        <v>549</v>
      </c>
      <c r="E40" s="1173"/>
      <c r="F40" s="1173"/>
      <c r="G40" s="1173"/>
      <c r="H40" s="1173"/>
      <c r="I40" s="1173"/>
      <c r="J40" s="1173"/>
      <c r="K40" s="1173"/>
      <c r="L40" s="1173"/>
      <c r="M40" s="1173"/>
      <c r="N40" s="1173"/>
      <c r="O40" s="1174">
        <f>'表１'!Q24+'表１'!Q25+'表１'!Q34+'表１'!Q35</f>
        <v>0</v>
      </c>
      <c r="P40" s="1174"/>
      <c r="Q40" s="1174"/>
      <c r="R40" s="1174"/>
      <c r="S40" s="1174"/>
      <c r="T40" s="1175"/>
      <c r="U40" s="1176" t="s">
        <v>155</v>
      </c>
      <c r="V40" s="1177"/>
      <c r="W40" s="1178">
        <f>'表１'!AA24+'表１'!AA25+'表１'!AA34+'表１'!AA35</f>
        <v>0</v>
      </c>
      <c r="X40" s="1178"/>
      <c r="Y40" s="1178"/>
      <c r="Z40" s="1178"/>
      <c r="AA40" s="1178"/>
      <c r="AB40" s="1179"/>
      <c r="AC40" s="471" t="s">
        <v>548</v>
      </c>
    </row>
    <row r="41" spans="3:29" ht="18" customHeight="1">
      <c r="C41" s="465">
        <v>3</v>
      </c>
      <c r="D41" s="1173" t="s">
        <v>244</v>
      </c>
      <c r="E41" s="1173"/>
      <c r="F41" s="1173"/>
      <c r="G41" s="1173"/>
      <c r="H41" s="1173"/>
      <c r="I41" s="1173"/>
      <c r="J41" s="1173"/>
      <c r="K41" s="1173"/>
      <c r="L41" s="1173"/>
      <c r="M41" s="1173"/>
      <c r="N41" s="1173"/>
      <c r="O41" s="1174">
        <f>'表１'!Q22+'表１'!Q32</f>
        <v>0</v>
      </c>
      <c r="P41" s="1174"/>
      <c r="Q41" s="1174"/>
      <c r="R41" s="1174"/>
      <c r="S41" s="1174"/>
      <c r="T41" s="1175"/>
      <c r="U41" s="1180" t="s">
        <v>208</v>
      </c>
      <c r="V41" s="1181"/>
      <c r="W41" s="1178">
        <f>'表１'!AA22+'表１'!AA32</f>
        <v>0</v>
      </c>
      <c r="X41" s="1178"/>
      <c r="Y41" s="1178"/>
      <c r="Z41" s="1178"/>
      <c r="AA41" s="1178"/>
      <c r="AB41" s="1179"/>
      <c r="AC41" s="471" t="s">
        <v>548</v>
      </c>
    </row>
    <row r="42" spans="3:29" ht="18" customHeight="1">
      <c r="C42" s="466">
        <v>4</v>
      </c>
      <c r="D42" s="1182" t="s">
        <v>550</v>
      </c>
      <c r="E42" s="1182"/>
      <c r="F42" s="1182"/>
      <c r="G42" s="1182"/>
      <c r="H42" s="1182"/>
      <c r="I42" s="1182"/>
      <c r="J42" s="1182"/>
      <c r="K42" s="1182"/>
      <c r="L42" s="1182"/>
      <c r="M42" s="1182"/>
      <c r="N42" s="1182"/>
      <c r="O42" s="1174">
        <f>'表１'!Q26+'表１'!Q36</f>
        <v>0</v>
      </c>
      <c r="P42" s="1174"/>
      <c r="Q42" s="1174"/>
      <c r="R42" s="1174"/>
      <c r="S42" s="1174"/>
      <c r="T42" s="1175"/>
      <c r="U42" s="1176" t="s">
        <v>155</v>
      </c>
      <c r="V42" s="1177"/>
      <c r="W42" s="1178">
        <f>'表１'!AA26+'表１'!AA36</f>
        <v>0</v>
      </c>
      <c r="X42" s="1178"/>
      <c r="Y42" s="1178"/>
      <c r="Z42" s="1178"/>
      <c r="AA42" s="1178"/>
      <c r="AB42" s="1179"/>
      <c r="AC42" s="471" t="s">
        <v>548</v>
      </c>
    </row>
    <row r="43" spans="3:29" ht="18" customHeight="1">
      <c r="C43" s="466">
        <v>5</v>
      </c>
      <c r="D43" s="1182" t="s">
        <v>551</v>
      </c>
      <c r="E43" s="1182"/>
      <c r="F43" s="1182"/>
      <c r="G43" s="1182"/>
      <c r="H43" s="1182"/>
      <c r="I43" s="1182"/>
      <c r="J43" s="1182"/>
      <c r="K43" s="1182"/>
      <c r="L43" s="1182"/>
      <c r="M43" s="1182"/>
      <c r="N43" s="1182"/>
      <c r="O43" s="1174">
        <f>'表１'!Q20+'表１'!Q30</f>
        <v>0</v>
      </c>
      <c r="P43" s="1174"/>
      <c r="Q43" s="1174"/>
      <c r="R43" s="1174"/>
      <c r="S43" s="1174"/>
      <c r="T43" s="1175"/>
      <c r="U43" s="1183" t="s">
        <v>558</v>
      </c>
      <c r="V43" s="1180"/>
      <c r="W43" s="1178">
        <f>'表１'!AA20+'表１'!AA30</f>
        <v>0</v>
      </c>
      <c r="X43" s="1178"/>
      <c r="Y43" s="1178"/>
      <c r="Z43" s="1178"/>
      <c r="AA43" s="1178"/>
      <c r="AB43" s="1179"/>
      <c r="AC43" s="471" t="s">
        <v>548</v>
      </c>
    </row>
    <row r="44" spans="3:29" ht="18" customHeight="1">
      <c r="C44" s="466">
        <v>6</v>
      </c>
      <c r="D44" s="1182" t="s">
        <v>552</v>
      </c>
      <c r="E44" s="1182"/>
      <c r="F44" s="1182"/>
      <c r="G44" s="1182"/>
      <c r="H44" s="1182"/>
      <c r="I44" s="1182"/>
      <c r="J44" s="1182"/>
      <c r="K44" s="1182"/>
      <c r="L44" s="1182"/>
      <c r="M44" s="1182"/>
      <c r="N44" s="1182"/>
      <c r="O44" s="1174">
        <f>'表１'!Q21+'表１'!Q31</f>
        <v>0</v>
      </c>
      <c r="P44" s="1174"/>
      <c r="Q44" s="1174"/>
      <c r="R44" s="1174"/>
      <c r="S44" s="1174"/>
      <c r="T44" s="1175"/>
      <c r="U44" s="1180" t="s">
        <v>525</v>
      </c>
      <c r="V44" s="1181"/>
      <c r="W44" s="1184">
        <f>IF(O44=0,"",'表１'!AA21+'表１'!AA31)</f>
      </c>
      <c r="X44" s="1184"/>
      <c r="Y44" s="1184"/>
      <c r="Z44" s="1184"/>
      <c r="AA44" s="1184"/>
      <c r="AB44" s="1185"/>
      <c r="AC44" s="471" t="s">
        <v>548</v>
      </c>
    </row>
    <row r="45" spans="3:29" ht="18" customHeight="1">
      <c r="C45" s="467">
        <v>7</v>
      </c>
      <c r="D45" s="1194" t="s">
        <v>173</v>
      </c>
      <c r="E45" s="1194"/>
      <c r="F45" s="1194"/>
      <c r="G45" s="1194"/>
      <c r="H45" s="1194"/>
      <c r="I45" s="1194"/>
      <c r="J45" s="1194"/>
      <c r="K45" s="1194"/>
      <c r="L45" s="1194"/>
      <c r="M45" s="1194"/>
      <c r="N45" s="1194"/>
      <c r="O45" s="1195"/>
      <c r="P45" s="1195"/>
      <c r="Q45" s="1195"/>
      <c r="R45" s="1195"/>
      <c r="S45" s="1195"/>
      <c r="T45" s="1196"/>
      <c r="U45" s="1197"/>
      <c r="V45" s="1198"/>
      <c r="W45" s="1195"/>
      <c r="X45" s="1195"/>
      <c r="Y45" s="1195"/>
      <c r="Z45" s="1195"/>
      <c r="AA45" s="1195"/>
      <c r="AB45" s="1196"/>
      <c r="AC45" s="472" t="s">
        <v>548</v>
      </c>
    </row>
    <row r="46" spans="15:29" ht="18.75" customHeight="1">
      <c r="O46" s="1199" t="s">
        <v>553</v>
      </c>
      <c r="P46" s="1187"/>
      <c r="Q46" s="1187"/>
      <c r="R46" s="1187"/>
      <c r="S46" s="1187"/>
      <c r="T46" s="1187"/>
      <c r="U46" s="1187"/>
      <c r="V46" s="1187"/>
      <c r="W46" s="1192">
        <f>IF(SUM(W39:AB45)=0,"",SUM(W39:AB45))</f>
      </c>
      <c r="X46" s="1193"/>
      <c r="Y46" s="1193"/>
      <c r="Z46" s="1193"/>
      <c r="AA46" s="1193"/>
      <c r="AB46" s="1193"/>
      <c r="AC46" s="473" t="s">
        <v>548</v>
      </c>
    </row>
    <row r="47" spans="15:29" ht="19.5" customHeight="1">
      <c r="O47" s="1186" t="s">
        <v>554</v>
      </c>
      <c r="P47" s="1187"/>
      <c r="Q47" s="1187"/>
      <c r="R47" s="1187"/>
      <c r="S47" s="1187"/>
      <c r="T47" s="1187"/>
      <c r="U47" s="1187"/>
      <c r="V47" s="1187"/>
      <c r="W47" s="1188">
        <f>IF(ISBLANK('表２'!T38),"",'表２'!T38)</f>
      </c>
      <c r="X47" s="1189"/>
      <c r="Y47" s="1189"/>
      <c r="Z47" s="1189"/>
      <c r="AA47" s="1189"/>
      <c r="AB47" s="1189"/>
      <c r="AC47" s="469" t="s">
        <v>555</v>
      </c>
    </row>
    <row r="48" spans="15:29" ht="24.75" customHeight="1">
      <c r="O48" s="1190" t="s">
        <v>556</v>
      </c>
      <c r="P48" s="1191"/>
      <c r="Q48" s="1191"/>
      <c r="R48" s="1191"/>
      <c r="S48" s="1191"/>
      <c r="T48" s="1191"/>
      <c r="U48" s="1191"/>
      <c r="V48" s="1191"/>
      <c r="W48" s="1192">
        <f>IF(COUNT(W47)=0,"",W46*(100-W47)/100)</f>
      </c>
      <c r="X48" s="1193"/>
      <c r="Y48" s="1193"/>
      <c r="Z48" s="1193"/>
      <c r="AA48" s="1193"/>
      <c r="AB48" s="1193"/>
      <c r="AC48" s="469" t="s">
        <v>548</v>
      </c>
    </row>
    <row r="49" ht="15.75" customHeight="1"/>
    <row r="50" ht="15.75" customHeight="1"/>
    <row r="51" ht="13.5" customHeight="1"/>
  </sheetData>
  <sheetProtection/>
  <mergeCells count="183">
    <mergeCell ref="O48:V48"/>
    <mergeCell ref="W48:AB48"/>
    <mergeCell ref="D45:N45"/>
    <mergeCell ref="O45:T45"/>
    <mergeCell ref="U45:V45"/>
    <mergeCell ref="W45:AB45"/>
    <mergeCell ref="O46:V46"/>
    <mergeCell ref="W46:AB46"/>
    <mergeCell ref="D44:N44"/>
    <mergeCell ref="O44:T44"/>
    <mergeCell ref="U44:V44"/>
    <mergeCell ref="W44:AB44"/>
    <mergeCell ref="O47:V47"/>
    <mergeCell ref="W47:AB47"/>
    <mergeCell ref="D42:N42"/>
    <mergeCell ref="O42:T42"/>
    <mergeCell ref="U42:V42"/>
    <mergeCell ref="W42:AB42"/>
    <mergeCell ref="D43:N43"/>
    <mergeCell ref="O43:T43"/>
    <mergeCell ref="U43:V43"/>
    <mergeCell ref="W43:AB43"/>
    <mergeCell ref="D40:N40"/>
    <mergeCell ref="O40:T40"/>
    <mergeCell ref="U40:V40"/>
    <mergeCell ref="W40:AB40"/>
    <mergeCell ref="D41:N41"/>
    <mergeCell ref="O41:T41"/>
    <mergeCell ref="U41:V41"/>
    <mergeCell ref="W41:AB41"/>
    <mergeCell ref="C38:N38"/>
    <mergeCell ref="O38:V38"/>
    <mergeCell ref="W38:AC38"/>
    <mergeCell ref="C28:D35"/>
    <mergeCell ref="F28:N28"/>
    <mergeCell ref="D39:N39"/>
    <mergeCell ref="O39:T39"/>
    <mergeCell ref="U39:V39"/>
    <mergeCell ref="W39:AB39"/>
    <mergeCell ref="F34:N34"/>
    <mergeCell ref="O34:R34"/>
    <mergeCell ref="T34:V34"/>
    <mergeCell ref="W34:X34"/>
    <mergeCell ref="Y34:AB34"/>
    <mergeCell ref="F35:N35"/>
    <mergeCell ref="O35:R35"/>
    <mergeCell ref="T35:V35"/>
    <mergeCell ref="W35:X35"/>
    <mergeCell ref="Y35:AB35"/>
    <mergeCell ref="F32:N32"/>
    <mergeCell ref="O32:R32"/>
    <mergeCell ref="T32:V32"/>
    <mergeCell ref="W32:X32"/>
    <mergeCell ref="Y32:AB32"/>
    <mergeCell ref="F33:N33"/>
    <mergeCell ref="O33:R33"/>
    <mergeCell ref="T33:V33"/>
    <mergeCell ref="W33:X33"/>
    <mergeCell ref="Y33:AB33"/>
    <mergeCell ref="F30:N30"/>
    <mergeCell ref="O30:R30"/>
    <mergeCell ref="T30:V30"/>
    <mergeCell ref="W30:X30"/>
    <mergeCell ref="Y30:AB30"/>
    <mergeCell ref="F31:N31"/>
    <mergeCell ref="O31:R31"/>
    <mergeCell ref="T31:V31"/>
    <mergeCell ref="W31:X31"/>
    <mergeCell ref="Y31:AB31"/>
    <mergeCell ref="O28:R28"/>
    <mergeCell ref="T28:V28"/>
    <mergeCell ref="W28:X28"/>
    <mergeCell ref="Y28:AB28"/>
    <mergeCell ref="F29:N29"/>
    <mergeCell ref="O29:R29"/>
    <mergeCell ref="T29:V29"/>
    <mergeCell ref="W29:X29"/>
    <mergeCell ref="Y29:AB29"/>
    <mergeCell ref="F26:N26"/>
    <mergeCell ref="O26:R26"/>
    <mergeCell ref="T26:V26"/>
    <mergeCell ref="W26:X26"/>
    <mergeCell ref="Y26:AB26"/>
    <mergeCell ref="F27:N27"/>
    <mergeCell ref="O27:R27"/>
    <mergeCell ref="T27:V27"/>
    <mergeCell ref="W27:X27"/>
    <mergeCell ref="Y27:AB27"/>
    <mergeCell ref="F24:N24"/>
    <mergeCell ref="O24:R24"/>
    <mergeCell ref="T24:V24"/>
    <mergeCell ref="W24:X24"/>
    <mergeCell ref="Y24:AB24"/>
    <mergeCell ref="F25:N25"/>
    <mergeCell ref="O25:R25"/>
    <mergeCell ref="T25:V25"/>
    <mergeCell ref="W25:X25"/>
    <mergeCell ref="Y25:AB25"/>
    <mergeCell ref="Y22:AB22"/>
    <mergeCell ref="F23:N23"/>
    <mergeCell ref="O23:R23"/>
    <mergeCell ref="T23:V23"/>
    <mergeCell ref="W23:X23"/>
    <mergeCell ref="Y23:AB23"/>
    <mergeCell ref="D21:D27"/>
    <mergeCell ref="F21:N21"/>
    <mergeCell ref="O21:R21"/>
    <mergeCell ref="T21:V21"/>
    <mergeCell ref="W21:X21"/>
    <mergeCell ref="Y21:AB21"/>
    <mergeCell ref="F22:N22"/>
    <mergeCell ref="O22:R22"/>
    <mergeCell ref="T22:V22"/>
    <mergeCell ref="W22:X22"/>
    <mergeCell ref="G19:N19"/>
    <mergeCell ref="O19:R19"/>
    <mergeCell ref="T19:V19"/>
    <mergeCell ref="W19:X19"/>
    <mergeCell ref="Y19:AB19"/>
    <mergeCell ref="E20:N20"/>
    <mergeCell ref="O20:R20"/>
    <mergeCell ref="T20:V20"/>
    <mergeCell ref="W20:X20"/>
    <mergeCell ref="Y20:AB20"/>
    <mergeCell ref="G17:N17"/>
    <mergeCell ref="O17:R17"/>
    <mergeCell ref="T17:V17"/>
    <mergeCell ref="W17:X17"/>
    <mergeCell ref="Y17:AB17"/>
    <mergeCell ref="G18:N18"/>
    <mergeCell ref="O18:R18"/>
    <mergeCell ref="T18:V18"/>
    <mergeCell ref="W18:X18"/>
    <mergeCell ref="Y18:AB18"/>
    <mergeCell ref="O15:R15"/>
    <mergeCell ref="T15:V15"/>
    <mergeCell ref="W15:X15"/>
    <mergeCell ref="Y15:AB15"/>
    <mergeCell ref="G16:N16"/>
    <mergeCell ref="O16:R16"/>
    <mergeCell ref="T16:V16"/>
    <mergeCell ref="W16:X16"/>
    <mergeCell ref="Y16:AB16"/>
    <mergeCell ref="W13:X13"/>
    <mergeCell ref="Y13:AB13"/>
    <mergeCell ref="G14:N14"/>
    <mergeCell ref="O14:R14"/>
    <mergeCell ref="T14:V14"/>
    <mergeCell ref="W14:X14"/>
    <mergeCell ref="Y14:AB14"/>
    <mergeCell ref="W11:X11"/>
    <mergeCell ref="Y11:AB11"/>
    <mergeCell ref="G12:N12"/>
    <mergeCell ref="O12:R12"/>
    <mergeCell ref="T12:V12"/>
    <mergeCell ref="W12:X12"/>
    <mergeCell ref="Y12:AB12"/>
    <mergeCell ref="C11:C27"/>
    <mergeCell ref="D11:D20"/>
    <mergeCell ref="E11:E19"/>
    <mergeCell ref="G11:N11"/>
    <mergeCell ref="O11:R11"/>
    <mergeCell ref="T11:V11"/>
    <mergeCell ref="G13:N13"/>
    <mergeCell ref="O13:R13"/>
    <mergeCell ref="T13:V13"/>
    <mergeCell ref="G15:N15"/>
    <mergeCell ref="D7:K7"/>
    <mergeCell ref="L7:N7"/>
    <mergeCell ref="S7:U7"/>
    <mergeCell ref="X7:Y7"/>
    <mergeCell ref="C10:N10"/>
    <mergeCell ref="O10:S10"/>
    <mergeCell ref="T10:X10"/>
    <mergeCell ref="Y10:AC10"/>
    <mergeCell ref="C2:AC2"/>
    <mergeCell ref="D4:K4"/>
    <mergeCell ref="L4:AB4"/>
    <mergeCell ref="D5:K5"/>
    <mergeCell ref="L5:AB5"/>
    <mergeCell ref="D6:K6"/>
    <mergeCell ref="L6:N6"/>
    <mergeCell ref="S6:U6"/>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4" r:id="rId2"/>
  <headerFooter scaleWithDoc="0" alignWithMargins="0">
    <oddFooter>&amp;L&amp;9 2024.03.01&amp;C-13-</oddFooter>
    <firstFooter>&amp;L&amp;9 2013.10</firstFooter>
  </headerFooter>
  <drawing r:id="rId1"/>
</worksheet>
</file>

<file path=xl/worksheets/sheet15.xml><?xml version="1.0" encoding="utf-8"?>
<worksheet xmlns="http://schemas.openxmlformats.org/spreadsheetml/2006/main" xmlns:r="http://schemas.openxmlformats.org/officeDocument/2006/relationships">
  <sheetPr>
    <tabColor rgb="FF0070C0"/>
  </sheetPr>
  <dimension ref="B1:BE47"/>
  <sheetViews>
    <sheetView showGridLines="0" view="pageBreakPreview" zoomScale="70" zoomScaleNormal="70" zoomScaleSheetLayoutView="70" zoomScalePageLayoutView="70" workbookViewId="0" topLeftCell="A1">
      <selection activeCell="A1" sqref="A1"/>
    </sheetView>
  </sheetViews>
  <sheetFormatPr defaultColWidth="9.00390625" defaultRowHeight="13.5"/>
  <cols>
    <col min="1" max="1" width="0.6171875" style="169" customWidth="1"/>
    <col min="2" max="27" width="3.75390625" style="169" customWidth="1"/>
    <col min="28" max="28" width="0.6171875" style="169" customWidth="1"/>
    <col min="29" max="29" width="0.6171875" style="2" customWidth="1"/>
    <col min="30" max="55" width="3.75390625" style="2" customWidth="1"/>
    <col min="56" max="56" width="0.6171875" style="2" customWidth="1"/>
    <col min="57" max="94" width="3.75390625" style="169" customWidth="1"/>
    <col min="95" max="16384" width="9.00390625" style="169" customWidth="1"/>
  </cols>
  <sheetData>
    <row r="1" spans="29:56" ht="3.75" customHeight="1" thickBot="1">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row>
    <row r="2" spans="2:56" ht="22.5" customHeight="1">
      <c r="B2" s="1210" t="s">
        <v>257</v>
      </c>
      <c r="C2" s="1210"/>
      <c r="D2" s="1210"/>
      <c r="E2" s="1210"/>
      <c r="F2" s="1210"/>
      <c r="G2" s="1210"/>
      <c r="H2" s="1210"/>
      <c r="I2" s="1210"/>
      <c r="J2" s="1210"/>
      <c r="K2" s="1210"/>
      <c r="L2" s="1210"/>
      <c r="M2" s="1210"/>
      <c r="N2" s="1210"/>
      <c r="O2" s="1210"/>
      <c r="P2" s="1210"/>
      <c r="Q2" s="1210"/>
      <c r="R2" s="1210"/>
      <c r="S2" s="1210"/>
      <c r="T2" s="1210"/>
      <c r="U2" s="1210"/>
      <c r="V2" s="1210"/>
      <c r="W2" s="1210"/>
      <c r="X2" s="1210"/>
      <c r="Y2" s="1210"/>
      <c r="Z2" s="185"/>
      <c r="AA2" s="185"/>
      <c r="AC2" s="186"/>
      <c r="AD2" s="1211"/>
      <c r="AE2" s="1212"/>
      <c r="AF2" s="1212"/>
      <c r="AG2" s="1212"/>
      <c r="AH2" s="1212"/>
      <c r="AI2" s="1212"/>
      <c r="AJ2" s="1212"/>
      <c r="AK2" s="1212"/>
      <c r="AL2" s="1212"/>
      <c r="AM2" s="1212"/>
      <c r="AN2" s="1212"/>
      <c r="AO2" s="1212"/>
      <c r="AP2" s="1212"/>
      <c r="AQ2" s="1212"/>
      <c r="AR2" s="1212"/>
      <c r="AS2" s="1212"/>
      <c r="AT2" s="1212"/>
      <c r="AU2" s="1212"/>
      <c r="AV2" s="1212"/>
      <c r="AW2" s="1212"/>
      <c r="AX2" s="1212"/>
      <c r="AY2" s="1212"/>
      <c r="AZ2" s="1212"/>
      <c r="BA2" s="1212"/>
      <c r="BB2" s="188"/>
      <c r="BC2" s="189"/>
      <c r="BD2" s="186"/>
    </row>
    <row r="3" spans="2:56" ht="22.5" customHeight="1">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84"/>
      <c r="AA3" s="185"/>
      <c r="AC3" s="186"/>
      <c r="AD3" s="1213"/>
      <c r="AE3" s="1210"/>
      <c r="AF3" s="1210"/>
      <c r="AG3" s="1210"/>
      <c r="AH3" s="1210"/>
      <c r="AI3" s="1210"/>
      <c r="AJ3" s="1210"/>
      <c r="AK3" s="1210"/>
      <c r="AL3" s="1210"/>
      <c r="AM3" s="1210"/>
      <c r="AN3" s="1210"/>
      <c r="AO3" s="1210"/>
      <c r="AP3" s="1210"/>
      <c r="AQ3" s="1210"/>
      <c r="AR3" s="1210"/>
      <c r="AS3" s="1210"/>
      <c r="AT3" s="1210"/>
      <c r="AU3" s="1210"/>
      <c r="AV3" s="1210"/>
      <c r="AW3" s="1210"/>
      <c r="AX3" s="1210"/>
      <c r="AY3" s="1210"/>
      <c r="AZ3" s="1210"/>
      <c r="BA3" s="1210"/>
      <c r="BB3" s="187"/>
      <c r="BC3" s="190"/>
      <c r="BD3" s="186"/>
    </row>
    <row r="4" spans="2:56" ht="22.5" customHeight="1">
      <c r="B4" s="185"/>
      <c r="C4" s="1214" t="s">
        <v>224</v>
      </c>
      <c r="D4" s="1214"/>
      <c r="E4" s="1214"/>
      <c r="F4" s="1214"/>
      <c r="G4" s="1214"/>
      <c r="H4" s="1214"/>
      <c r="I4" s="1214" t="s">
        <v>223</v>
      </c>
      <c r="J4" s="1214"/>
      <c r="K4" s="1214"/>
      <c r="L4" s="1214"/>
      <c r="M4" s="1214" t="s">
        <v>251</v>
      </c>
      <c r="N4" s="1214"/>
      <c r="O4" s="1214"/>
      <c r="P4" s="1214"/>
      <c r="Q4" s="1215" t="s">
        <v>252</v>
      </c>
      <c r="R4" s="1216"/>
      <c r="S4" s="1216"/>
      <c r="T4" s="1217"/>
      <c r="U4" s="1200"/>
      <c r="V4" s="1200"/>
      <c r="W4" s="1200"/>
      <c r="X4" s="1200"/>
      <c r="Y4" s="1200"/>
      <c r="Z4" s="1200"/>
      <c r="AA4" s="1200"/>
      <c r="AC4" s="186"/>
      <c r="AD4" s="191"/>
      <c r="AE4" s="1201"/>
      <c r="AF4" s="1201"/>
      <c r="AG4" s="1201"/>
      <c r="AH4" s="1201"/>
      <c r="AI4" s="1201"/>
      <c r="AJ4" s="1201"/>
      <c r="AK4" s="1201"/>
      <c r="AL4" s="1201"/>
      <c r="AM4" s="1201"/>
      <c r="AN4" s="1201"/>
      <c r="AO4" s="1201"/>
      <c r="AP4" s="1201"/>
      <c r="AQ4" s="1201"/>
      <c r="AR4" s="1201"/>
      <c r="AS4" s="1201"/>
      <c r="AT4" s="1201"/>
      <c r="AU4" s="1201"/>
      <c r="AV4" s="1201"/>
      <c r="AW4" s="1201"/>
      <c r="AX4" s="1201"/>
      <c r="AY4" s="1201"/>
      <c r="AZ4" s="1201"/>
      <c r="BA4" s="1201"/>
      <c r="BB4" s="1201"/>
      <c r="BC4" s="190"/>
      <c r="BD4" s="186"/>
    </row>
    <row r="5" spans="2:56" ht="22.5" customHeight="1">
      <c r="B5" s="185"/>
      <c r="C5" s="1214"/>
      <c r="D5" s="1214"/>
      <c r="E5" s="1214"/>
      <c r="F5" s="1214"/>
      <c r="G5" s="1214"/>
      <c r="H5" s="1214"/>
      <c r="I5" s="1214"/>
      <c r="J5" s="1214"/>
      <c r="K5" s="1214"/>
      <c r="L5" s="1214"/>
      <c r="M5" s="1202" t="e">
        <f>#REF!</f>
        <v>#REF!</v>
      </c>
      <c r="N5" s="1203"/>
      <c r="O5" s="1204" t="s">
        <v>225</v>
      </c>
      <c r="P5" s="1205"/>
      <c r="Q5" s="1206">
        <v>26</v>
      </c>
      <c r="R5" s="1207"/>
      <c r="S5" s="1204" t="s">
        <v>225</v>
      </c>
      <c r="T5" s="1205"/>
      <c r="U5" s="1200"/>
      <c r="V5" s="1200"/>
      <c r="W5" s="1200"/>
      <c r="X5" s="1200"/>
      <c r="Y5" s="1200"/>
      <c r="Z5" s="1200"/>
      <c r="AA5" s="1200"/>
      <c r="AC5" s="186"/>
      <c r="AD5" s="191"/>
      <c r="AE5" s="1201"/>
      <c r="AF5" s="1201"/>
      <c r="AG5" s="1201"/>
      <c r="AH5" s="1201"/>
      <c r="AI5" s="1201"/>
      <c r="AJ5" s="1201"/>
      <c r="AK5" s="1201"/>
      <c r="AL5" s="1201"/>
      <c r="AM5" s="1201"/>
      <c r="AN5" s="1201"/>
      <c r="AO5" s="1201"/>
      <c r="AP5" s="1201"/>
      <c r="AQ5" s="1201"/>
      <c r="AR5" s="1201"/>
      <c r="AS5" s="1201"/>
      <c r="AT5" s="1201"/>
      <c r="AU5" s="1201"/>
      <c r="AV5" s="1201"/>
      <c r="AW5" s="1201"/>
      <c r="AX5" s="1201"/>
      <c r="AY5" s="1201"/>
      <c r="AZ5" s="1201"/>
      <c r="BA5" s="1201"/>
      <c r="BB5" s="1201"/>
      <c r="BC5" s="190"/>
      <c r="BD5" s="186"/>
    </row>
    <row r="6" spans="2:56" ht="22.5" customHeight="1">
      <c r="B6" s="185"/>
      <c r="C6" s="1208" t="s">
        <v>247</v>
      </c>
      <c r="D6" s="1209"/>
      <c r="E6" s="1218" t="s">
        <v>249</v>
      </c>
      <c r="F6" s="548"/>
      <c r="G6" s="548"/>
      <c r="H6" s="549"/>
      <c r="I6" s="1224" t="s">
        <v>221</v>
      </c>
      <c r="J6" s="1224"/>
      <c r="K6" s="1224"/>
      <c r="L6" s="1224"/>
      <c r="M6" s="1225" t="e">
        <f>#REF!</f>
        <v>#REF!</v>
      </c>
      <c r="N6" s="1225"/>
      <c r="O6" s="1225"/>
      <c r="P6" s="1225"/>
      <c r="Q6" s="1226">
        <v>25000</v>
      </c>
      <c r="R6" s="1226"/>
      <c r="S6" s="1226"/>
      <c r="T6" s="1226"/>
      <c r="U6" s="1227"/>
      <c r="V6" s="1227"/>
      <c r="W6" s="1227"/>
      <c r="X6" s="1227"/>
      <c r="Y6" s="1227"/>
      <c r="Z6" s="1227"/>
      <c r="AA6" s="1227"/>
      <c r="AC6" s="186"/>
      <c r="AD6" s="1213" t="s">
        <v>258</v>
      </c>
      <c r="AE6" s="1210"/>
      <c r="AF6" s="1210"/>
      <c r="AG6" s="1210"/>
      <c r="AH6" s="1210"/>
      <c r="AI6" s="1210"/>
      <c r="AJ6" s="1210"/>
      <c r="AK6" s="1210"/>
      <c r="AL6" s="1210"/>
      <c r="AM6" s="1210"/>
      <c r="AN6" s="1210"/>
      <c r="AO6" s="1210"/>
      <c r="AP6" s="1210"/>
      <c r="AQ6" s="1210"/>
      <c r="AR6" s="1210"/>
      <c r="AS6" s="1210"/>
      <c r="AT6" s="1210"/>
      <c r="AU6" s="1210"/>
      <c r="AV6" s="1210"/>
      <c r="AW6" s="1210"/>
      <c r="AX6" s="1210"/>
      <c r="AY6" s="1210"/>
      <c r="AZ6" s="1210"/>
      <c r="BA6" s="1210"/>
      <c r="BB6" s="187"/>
      <c r="BC6" s="190"/>
      <c r="BD6" s="186"/>
    </row>
    <row r="7" spans="2:56" ht="22.5" customHeight="1">
      <c r="B7" s="185"/>
      <c r="C7" s="1209"/>
      <c r="D7" s="1209"/>
      <c r="E7" s="1219"/>
      <c r="F7" s="1056"/>
      <c r="G7" s="1056"/>
      <c r="H7" s="1220"/>
      <c r="I7" s="1224"/>
      <c r="J7" s="1224"/>
      <c r="K7" s="1224"/>
      <c r="L7" s="1224"/>
      <c r="M7" s="1225"/>
      <c r="N7" s="1225"/>
      <c r="O7" s="1225"/>
      <c r="P7" s="1225"/>
      <c r="Q7" s="1226"/>
      <c r="R7" s="1226"/>
      <c r="S7" s="1226"/>
      <c r="T7" s="1226"/>
      <c r="U7" s="1227"/>
      <c r="V7" s="1227"/>
      <c r="W7" s="1227"/>
      <c r="X7" s="1227"/>
      <c r="Y7" s="1227"/>
      <c r="Z7" s="1227"/>
      <c r="AA7" s="1227"/>
      <c r="AC7" s="186"/>
      <c r="AD7" s="1213"/>
      <c r="AE7" s="1210"/>
      <c r="AF7" s="1210"/>
      <c r="AG7" s="1210"/>
      <c r="AH7" s="1210"/>
      <c r="AI7" s="1210"/>
      <c r="AJ7" s="1210"/>
      <c r="AK7" s="1210"/>
      <c r="AL7" s="1210"/>
      <c r="AM7" s="1210"/>
      <c r="AN7" s="1210"/>
      <c r="AO7" s="1210"/>
      <c r="AP7" s="1210"/>
      <c r="AQ7" s="1210"/>
      <c r="AR7" s="1210"/>
      <c r="AS7" s="1210"/>
      <c r="AT7" s="1210"/>
      <c r="AU7" s="1210"/>
      <c r="AV7" s="1210"/>
      <c r="AW7" s="1210"/>
      <c r="AX7" s="1210"/>
      <c r="AY7" s="1210"/>
      <c r="AZ7" s="1210"/>
      <c r="BA7" s="1210"/>
      <c r="BB7" s="187"/>
      <c r="BC7" s="190"/>
      <c r="BD7" s="186"/>
    </row>
    <row r="8" spans="2:56" ht="22.5" customHeight="1">
      <c r="B8" s="185"/>
      <c r="C8" s="1209"/>
      <c r="D8" s="1209"/>
      <c r="E8" s="1221"/>
      <c r="F8" s="1222"/>
      <c r="G8" s="1222"/>
      <c r="H8" s="1223"/>
      <c r="I8" s="1228" t="s">
        <v>239</v>
      </c>
      <c r="J8" s="1224"/>
      <c r="K8" s="1224"/>
      <c r="L8" s="1224"/>
      <c r="M8" s="1225" t="e">
        <f>#REF!</f>
        <v>#REF!</v>
      </c>
      <c r="N8" s="1225"/>
      <c r="O8" s="1225"/>
      <c r="P8" s="1225"/>
      <c r="Q8" s="1225" t="e">
        <f>Q6*E11</f>
        <v>#REF!</v>
      </c>
      <c r="R8" s="1225"/>
      <c r="S8" s="1225"/>
      <c r="T8" s="1225"/>
      <c r="U8" s="1227"/>
      <c r="V8" s="1227"/>
      <c r="W8" s="1227"/>
      <c r="X8" s="1227"/>
      <c r="Y8" s="1227"/>
      <c r="Z8" s="1227"/>
      <c r="AA8" s="1227"/>
      <c r="AC8" s="186"/>
      <c r="AD8" s="195" t="s">
        <v>246</v>
      </c>
      <c r="AE8" s="1201" t="s">
        <v>259</v>
      </c>
      <c r="AF8" s="1201"/>
      <c r="AG8" s="1201"/>
      <c r="AH8" s="1201"/>
      <c r="AI8" s="1201"/>
      <c r="AJ8" s="1201"/>
      <c r="AK8" s="1201"/>
      <c r="AL8" s="1201"/>
      <c r="AM8" s="1201"/>
      <c r="AN8" s="1201"/>
      <c r="AO8" s="1201"/>
      <c r="AP8" s="1201"/>
      <c r="AQ8" s="1201"/>
      <c r="AR8" s="1201"/>
      <c r="AS8" s="1201"/>
      <c r="AT8" s="1201"/>
      <c r="AU8" s="1201"/>
      <c r="AV8" s="1201"/>
      <c r="AW8" s="1201"/>
      <c r="AX8" s="1201"/>
      <c r="AY8" s="1201"/>
      <c r="AZ8" s="1201"/>
      <c r="BA8" s="1201"/>
      <c r="BB8" s="1201"/>
      <c r="BC8" s="194"/>
      <c r="BD8" s="186"/>
    </row>
    <row r="9" spans="2:56" ht="22.5" customHeight="1">
      <c r="B9" s="185"/>
      <c r="C9" s="1209"/>
      <c r="D9" s="1209"/>
      <c r="E9" s="1229" t="s">
        <v>242</v>
      </c>
      <c r="F9" s="1230"/>
      <c r="G9" s="1230"/>
      <c r="H9" s="1231"/>
      <c r="I9" s="1224"/>
      <c r="J9" s="1224"/>
      <c r="K9" s="1224"/>
      <c r="L9" s="1224"/>
      <c r="M9" s="1225"/>
      <c r="N9" s="1225"/>
      <c r="O9" s="1225"/>
      <c r="P9" s="1225"/>
      <c r="Q9" s="1225"/>
      <c r="R9" s="1225"/>
      <c r="S9" s="1225"/>
      <c r="T9" s="1225"/>
      <c r="U9" s="1227"/>
      <c r="V9" s="1227"/>
      <c r="W9" s="1227"/>
      <c r="X9" s="1227"/>
      <c r="Y9" s="1227"/>
      <c r="Z9" s="1227"/>
      <c r="AA9" s="1227"/>
      <c r="AC9" s="186"/>
      <c r="AD9" s="195"/>
      <c r="AE9" s="1201" t="s">
        <v>260</v>
      </c>
      <c r="AF9" s="1201"/>
      <c r="AG9" s="1201"/>
      <c r="AH9" s="1201"/>
      <c r="AI9" s="1201"/>
      <c r="AJ9" s="1201"/>
      <c r="AK9" s="1201"/>
      <c r="AL9" s="1201"/>
      <c r="AM9" s="1201"/>
      <c r="AN9" s="1201"/>
      <c r="AO9" s="1201"/>
      <c r="AP9" s="1201"/>
      <c r="AQ9" s="1201"/>
      <c r="AR9" s="1201"/>
      <c r="AS9" s="1201"/>
      <c r="AT9" s="1201"/>
      <c r="AU9" s="1201"/>
      <c r="AV9" s="1201"/>
      <c r="AW9" s="1201"/>
      <c r="AX9" s="1201"/>
      <c r="AY9" s="1201"/>
      <c r="AZ9" s="1201"/>
      <c r="BA9" s="1201"/>
      <c r="BB9" s="1201"/>
      <c r="BC9" s="194"/>
      <c r="BD9" s="186"/>
    </row>
    <row r="10" spans="2:56" ht="22.5" customHeight="1">
      <c r="B10" s="185"/>
      <c r="C10" s="1209"/>
      <c r="D10" s="1209"/>
      <c r="E10" s="1229" t="s">
        <v>243</v>
      </c>
      <c r="F10" s="1230"/>
      <c r="G10" s="1230"/>
      <c r="H10" s="1231"/>
      <c r="I10" s="1224" t="s">
        <v>255</v>
      </c>
      <c r="J10" s="1224"/>
      <c r="K10" s="1224"/>
      <c r="L10" s="1224"/>
      <c r="M10" s="1232" t="s">
        <v>256</v>
      </c>
      <c r="N10" s="1233"/>
      <c r="O10" s="1233"/>
      <c r="P10" s="1233"/>
      <c r="Q10" s="1234" t="e">
        <f>Q6/M6</f>
        <v>#REF!</v>
      </c>
      <c r="R10" s="1234"/>
      <c r="S10" s="1234"/>
      <c r="T10" s="1234"/>
      <c r="U10" s="1227"/>
      <c r="V10" s="1227"/>
      <c r="W10" s="1227"/>
      <c r="X10" s="1227"/>
      <c r="Y10" s="1227"/>
      <c r="Z10" s="1227"/>
      <c r="AA10" s="1227"/>
      <c r="AC10" s="186"/>
      <c r="AD10" s="191"/>
      <c r="AE10" s="1201" t="s">
        <v>261</v>
      </c>
      <c r="AF10" s="1201"/>
      <c r="AG10" s="1201"/>
      <c r="AH10" s="1201"/>
      <c r="AI10" s="1201"/>
      <c r="AJ10" s="1201"/>
      <c r="AK10" s="1201"/>
      <c r="AL10" s="1201"/>
      <c r="AM10" s="1201"/>
      <c r="AN10" s="1201"/>
      <c r="AO10" s="1201"/>
      <c r="AP10" s="1201"/>
      <c r="AQ10" s="1201"/>
      <c r="AR10" s="1201"/>
      <c r="AS10" s="1201"/>
      <c r="AT10" s="1201"/>
      <c r="AU10" s="1201"/>
      <c r="AV10" s="1201"/>
      <c r="AW10" s="1201"/>
      <c r="AX10" s="1201"/>
      <c r="AY10" s="1201"/>
      <c r="AZ10" s="1201"/>
      <c r="BA10" s="1201"/>
      <c r="BB10" s="1201"/>
      <c r="BC10" s="190"/>
      <c r="BD10" s="186"/>
    </row>
    <row r="11" spans="2:56" ht="22.5" customHeight="1">
      <c r="B11" s="185"/>
      <c r="C11" s="1209"/>
      <c r="D11" s="1209"/>
      <c r="E11" s="1235" t="e">
        <f>#REF!</f>
        <v>#REF!</v>
      </c>
      <c r="F11" s="1236"/>
      <c r="G11" s="1236"/>
      <c r="H11" s="1237"/>
      <c r="I11" s="1224"/>
      <c r="J11" s="1224"/>
      <c r="K11" s="1224"/>
      <c r="L11" s="1224"/>
      <c r="M11" s="1233"/>
      <c r="N11" s="1233"/>
      <c r="O11" s="1233"/>
      <c r="P11" s="1233"/>
      <c r="Q11" s="1234"/>
      <c r="R11" s="1234"/>
      <c r="S11" s="1234"/>
      <c r="T11" s="1234"/>
      <c r="U11" s="1227"/>
      <c r="V11" s="1227"/>
      <c r="W11" s="1227"/>
      <c r="X11" s="1227"/>
      <c r="Y11" s="1227"/>
      <c r="Z11" s="1227"/>
      <c r="AA11" s="1227"/>
      <c r="AC11" s="186"/>
      <c r="AD11" s="191"/>
      <c r="AE11" s="1201"/>
      <c r="AF11" s="1201"/>
      <c r="AG11" s="1201"/>
      <c r="AH11" s="1201"/>
      <c r="AI11" s="1201"/>
      <c r="AJ11" s="1201"/>
      <c r="AK11" s="1201"/>
      <c r="AL11" s="1201"/>
      <c r="AM11" s="1201"/>
      <c r="AN11" s="1201"/>
      <c r="AO11" s="1201"/>
      <c r="AP11" s="1201"/>
      <c r="AQ11" s="1201"/>
      <c r="AR11" s="1201"/>
      <c r="AS11" s="1201"/>
      <c r="AT11" s="1201"/>
      <c r="AU11" s="1201"/>
      <c r="AV11" s="1201"/>
      <c r="AW11" s="1201"/>
      <c r="AX11" s="1201"/>
      <c r="AY11" s="1201"/>
      <c r="AZ11" s="1201"/>
      <c r="BA11" s="1201"/>
      <c r="BB11" s="1201"/>
      <c r="BC11" s="190"/>
      <c r="BD11" s="186"/>
    </row>
    <row r="12" spans="2:56" ht="22.5" customHeight="1">
      <c r="B12" s="185"/>
      <c r="C12" s="1209"/>
      <c r="D12" s="1209"/>
      <c r="E12" s="1218" t="s">
        <v>248</v>
      </c>
      <c r="F12" s="548"/>
      <c r="G12" s="548"/>
      <c r="H12" s="549"/>
      <c r="I12" s="1224" t="s">
        <v>220</v>
      </c>
      <c r="J12" s="1224"/>
      <c r="K12" s="1224"/>
      <c r="L12" s="1224"/>
      <c r="M12" s="1225" t="e">
        <f>#REF!</f>
        <v>#REF!</v>
      </c>
      <c r="N12" s="1225"/>
      <c r="O12" s="1225"/>
      <c r="P12" s="1225"/>
      <c r="Q12" s="1226">
        <v>250</v>
      </c>
      <c r="R12" s="1226"/>
      <c r="S12" s="1226"/>
      <c r="T12" s="1226"/>
      <c r="U12" s="1227"/>
      <c r="V12" s="1227"/>
      <c r="W12" s="1227"/>
      <c r="X12" s="1227"/>
      <c r="Y12" s="1227"/>
      <c r="Z12" s="1227"/>
      <c r="AA12" s="1227"/>
      <c r="AC12" s="186"/>
      <c r="AD12" s="191"/>
      <c r="AE12" s="1201"/>
      <c r="AF12" s="1201"/>
      <c r="AG12" s="1201"/>
      <c r="AH12" s="1201"/>
      <c r="AI12" s="1201"/>
      <c r="AJ12" s="1201"/>
      <c r="AK12" s="1201"/>
      <c r="AL12" s="1201"/>
      <c r="AM12" s="1201"/>
      <c r="AN12" s="1201"/>
      <c r="AO12" s="1201"/>
      <c r="AP12" s="1201"/>
      <c r="AQ12" s="1201"/>
      <c r="AR12" s="1201"/>
      <c r="AS12" s="1201"/>
      <c r="AT12" s="1201"/>
      <c r="AU12" s="1201"/>
      <c r="AV12" s="1201"/>
      <c r="AW12" s="1201"/>
      <c r="AX12" s="1201"/>
      <c r="AY12" s="1201"/>
      <c r="AZ12" s="1201"/>
      <c r="BA12" s="1201"/>
      <c r="BB12" s="1201"/>
      <c r="BC12" s="190"/>
      <c r="BD12" s="186"/>
    </row>
    <row r="13" spans="2:56" ht="22.5" customHeight="1">
      <c r="B13" s="185"/>
      <c r="C13" s="1209"/>
      <c r="D13" s="1209"/>
      <c r="E13" s="1219"/>
      <c r="F13" s="1056"/>
      <c r="G13" s="1056"/>
      <c r="H13" s="1220"/>
      <c r="I13" s="1224"/>
      <c r="J13" s="1224"/>
      <c r="K13" s="1224"/>
      <c r="L13" s="1224"/>
      <c r="M13" s="1225"/>
      <c r="N13" s="1225"/>
      <c r="O13" s="1225"/>
      <c r="P13" s="1225"/>
      <c r="Q13" s="1226"/>
      <c r="R13" s="1226"/>
      <c r="S13" s="1226"/>
      <c r="T13" s="1226"/>
      <c r="U13" s="1227"/>
      <c r="V13" s="1227"/>
      <c r="W13" s="1227"/>
      <c r="X13" s="1227"/>
      <c r="Y13" s="1227"/>
      <c r="Z13" s="1227"/>
      <c r="AA13" s="1227"/>
      <c r="AC13" s="186"/>
      <c r="AD13" s="191"/>
      <c r="AE13" s="1201"/>
      <c r="AF13" s="1201"/>
      <c r="AG13" s="1201"/>
      <c r="AH13" s="1201"/>
      <c r="AI13" s="1201"/>
      <c r="AJ13" s="1201"/>
      <c r="AK13" s="1201"/>
      <c r="AL13" s="1201"/>
      <c r="AM13" s="1201"/>
      <c r="AN13" s="1201"/>
      <c r="AO13" s="1201"/>
      <c r="AP13" s="1201"/>
      <c r="AQ13" s="1201"/>
      <c r="AR13" s="1201"/>
      <c r="AS13" s="1201"/>
      <c r="AT13" s="1201"/>
      <c r="AU13" s="1201"/>
      <c r="AV13" s="1201"/>
      <c r="AW13" s="1201"/>
      <c r="AX13" s="1201"/>
      <c r="AY13" s="1201"/>
      <c r="AZ13" s="1201"/>
      <c r="BA13" s="1201"/>
      <c r="BB13" s="1201"/>
      <c r="BC13" s="190"/>
      <c r="BD13" s="186"/>
    </row>
    <row r="14" spans="2:56" ht="22.5" customHeight="1">
      <c r="B14" s="185"/>
      <c r="C14" s="1209"/>
      <c r="D14" s="1209"/>
      <c r="E14" s="1221"/>
      <c r="F14" s="1222"/>
      <c r="G14" s="1222"/>
      <c r="H14" s="1223"/>
      <c r="I14" s="1228" t="s">
        <v>239</v>
      </c>
      <c r="J14" s="1224"/>
      <c r="K14" s="1224"/>
      <c r="L14" s="1224"/>
      <c r="M14" s="1225" t="e">
        <f>#REF!</f>
        <v>#REF!</v>
      </c>
      <c r="N14" s="1225"/>
      <c r="O14" s="1225"/>
      <c r="P14" s="1225"/>
      <c r="Q14" s="1225" t="e">
        <f>Q12*E17</f>
        <v>#REF!</v>
      </c>
      <c r="R14" s="1225"/>
      <c r="S14" s="1225"/>
      <c r="T14" s="1225"/>
      <c r="U14" s="1227"/>
      <c r="V14" s="1227"/>
      <c r="W14" s="1227"/>
      <c r="X14" s="1227"/>
      <c r="Y14" s="1227"/>
      <c r="Z14" s="1227"/>
      <c r="AA14" s="1227"/>
      <c r="AC14" s="186"/>
      <c r="AD14" s="191"/>
      <c r="AE14" s="1201"/>
      <c r="AF14" s="1201"/>
      <c r="AG14" s="1201"/>
      <c r="AH14" s="1201"/>
      <c r="AI14" s="1201"/>
      <c r="AJ14" s="1201"/>
      <c r="AK14" s="1201"/>
      <c r="AL14" s="1201"/>
      <c r="AM14" s="1201"/>
      <c r="AN14" s="1201"/>
      <c r="AO14" s="1201"/>
      <c r="AP14" s="1201"/>
      <c r="AQ14" s="1201"/>
      <c r="AR14" s="1201"/>
      <c r="AS14" s="1201"/>
      <c r="AT14" s="1201"/>
      <c r="AU14" s="1201"/>
      <c r="AV14" s="1201"/>
      <c r="AW14" s="1201"/>
      <c r="AX14" s="1201"/>
      <c r="AY14" s="1201"/>
      <c r="AZ14" s="1201"/>
      <c r="BA14" s="1201"/>
      <c r="BB14" s="1201"/>
      <c r="BC14" s="190"/>
      <c r="BD14" s="186"/>
    </row>
    <row r="15" spans="2:56" ht="22.5" customHeight="1">
      <c r="B15" s="185"/>
      <c r="C15" s="1209"/>
      <c r="D15" s="1209"/>
      <c r="E15" s="1229" t="s">
        <v>242</v>
      </c>
      <c r="F15" s="1230"/>
      <c r="G15" s="1230"/>
      <c r="H15" s="1231"/>
      <c r="I15" s="1224"/>
      <c r="J15" s="1224"/>
      <c r="K15" s="1224"/>
      <c r="L15" s="1224"/>
      <c r="M15" s="1225"/>
      <c r="N15" s="1225"/>
      <c r="O15" s="1225"/>
      <c r="P15" s="1225"/>
      <c r="Q15" s="1225"/>
      <c r="R15" s="1225"/>
      <c r="S15" s="1225"/>
      <c r="T15" s="1225"/>
      <c r="U15" s="1227"/>
      <c r="V15" s="1227"/>
      <c r="W15" s="1227"/>
      <c r="X15" s="1227"/>
      <c r="Y15" s="1227"/>
      <c r="Z15" s="1227"/>
      <c r="AA15" s="1227"/>
      <c r="AC15" s="186"/>
      <c r="AD15" s="191"/>
      <c r="AE15" s="1201"/>
      <c r="AF15" s="1201"/>
      <c r="AG15" s="1201"/>
      <c r="AH15" s="1201"/>
      <c r="AI15" s="1201"/>
      <c r="AJ15" s="1201"/>
      <c r="AK15" s="1201"/>
      <c r="AL15" s="1201"/>
      <c r="AM15" s="1201"/>
      <c r="AN15" s="1201"/>
      <c r="AO15" s="1201"/>
      <c r="AP15" s="1201"/>
      <c r="AQ15" s="1201"/>
      <c r="AR15" s="1201"/>
      <c r="AS15" s="1201"/>
      <c r="AT15" s="1201"/>
      <c r="AU15" s="1201"/>
      <c r="AV15" s="1201"/>
      <c r="AW15" s="1201"/>
      <c r="AX15" s="1201"/>
      <c r="AY15" s="1201"/>
      <c r="AZ15" s="1201"/>
      <c r="BA15" s="1201"/>
      <c r="BB15" s="1201"/>
      <c r="BC15" s="190"/>
      <c r="BD15" s="186"/>
    </row>
    <row r="16" spans="2:56" ht="22.5" customHeight="1">
      <c r="B16" s="185"/>
      <c r="C16" s="1209"/>
      <c r="D16" s="1209"/>
      <c r="E16" s="1229" t="s">
        <v>245</v>
      </c>
      <c r="F16" s="1230"/>
      <c r="G16" s="1230"/>
      <c r="H16" s="1231"/>
      <c r="I16" s="1224" t="s">
        <v>255</v>
      </c>
      <c r="J16" s="1224"/>
      <c r="K16" s="1224"/>
      <c r="L16" s="1224"/>
      <c r="M16" s="1232" t="s">
        <v>256</v>
      </c>
      <c r="N16" s="1233"/>
      <c r="O16" s="1233"/>
      <c r="P16" s="1233"/>
      <c r="Q16" s="1234" t="e">
        <f>Q12/M12</f>
        <v>#REF!</v>
      </c>
      <c r="R16" s="1234"/>
      <c r="S16" s="1234"/>
      <c r="T16" s="1234"/>
      <c r="U16" s="1227"/>
      <c r="V16" s="1227"/>
      <c r="W16" s="1227"/>
      <c r="X16" s="1227"/>
      <c r="Y16" s="1227"/>
      <c r="Z16" s="1227"/>
      <c r="AA16" s="1227"/>
      <c r="AC16" s="186"/>
      <c r="AD16" s="191"/>
      <c r="AE16" s="1201"/>
      <c r="AF16" s="1201"/>
      <c r="AG16" s="1201"/>
      <c r="AH16" s="1201"/>
      <c r="AI16" s="1201"/>
      <c r="AJ16" s="1201"/>
      <c r="AK16" s="1201"/>
      <c r="AL16" s="1201"/>
      <c r="AM16" s="1201"/>
      <c r="AN16" s="1201"/>
      <c r="AO16" s="1201"/>
      <c r="AP16" s="1201"/>
      <c r="AQ16" s="1201"/>
      <c r="AR16" s="1201"/>
      <c r="AS16" s="1201"/>
      <c r="AT16" s="1201"/>
      <c r="AU16" s="1201"/>
      <c r="AV16" s="1201"/>
      <c r="AW16" s="1201"/>
      <c r="AX16" s="1201"/>
      <c r="AY16" s="1201"/>
      <c r="AZ16" s="1201"/>
      <c r="BA16" s="1201"/>
      <c r="BB16" s="1201"/>
      <c r="BC16" s="190"/>
      <c r="BD16" s="186"/>
    </row>
    <row r="17" spans="2:56" ht="22.5" customHeight="1">
      <c r="B17" s="185"/>
      <c r="C17" s="1209"/>
      <c r="D17" s="1209"/>
      <c r="E17" s="1235" t="e">
        <f>#REF!</f>
        <v>#REF!</v>
      </c>
      <c r="F17" s="1236"/>
      <c r="G17" s="1236"/>
      <c r="H17" s="1237"/>
      <c r="I17" s="1224"/>
      <c r="J17" s="1224"/>
      <c r="K17" s="1224"/>
      <c r="L17" s="1224"/>
      <c r="M17" s="1233"/>
      <c r="N17" s="1233"/>
      <c r="O17" s="1233"/>
      <c r="P17" s="1233"/>
      <c r="Q17" s="1234"/>
      <c r="R17" s="1234"/>
      <c r="S17" s="1234"/>
      <c r="T17" s="1234"/>
      <c r="U17" s="1227"/>
      <c r="V17" s="1227"/>
      <c r="W17" s="1227"/>
      <c r="X17" s="1227"/>
      <c r="Y17" s="1227"/>
      <c r="Z17" s="1227"/>
      <c r="AA17" s="1227"/>
      <c r="AC17" s="186"/>
      <c r="AD17" s="1213"/>
      <c r="AE17" s="1210"/>
      <c r="AF17" s="1210"/>
      <c r="AG17" s="1210"/>
      <c r="AH17" s="1210"/>
      <c r="AI17" s="1210"/>
      <c r="AJ17" s="1210"/>
      <c r="AK17" s="1210"/>
      <c r="AL17" s="1210"/>
      <c r="AM17" s="1210"/>
      <c r="AN17" s="1210"/>
      <c r="AO17" s="1210"/>
      <c r="AP17" s="1210"/>
      <c r="AQ17" s="1210"/>
      <c r="AR17" s="1210"/>
      <c r="AS17" s="1210"/>
      <c r="AT17" s="1210"/>
      <c r="AU17" s="1210"/>
      <c r="AV17" s="1210"/>
      <c r="AW17" s="1210"/>
      <c r="AX17" s="1210"/>
      <c r="AY17" s="1210"/>
      <c r="AZ17" s="1210"/>
      <c r="BA17" s="1210"/>
      <c r="BB17" s="187"/>
      <c r="BC17" s="190"/>
      <c r="BD17" s="186"/>
    </row>
    <row r="18" spans="2:56" ht="22.5" customHeight="1">
      <c r="B18" s="185"/>
      <c r="C18" s="1208" t="s">
        <v>250</v>
      </c>
      <c r="D18" s="1209"/>
      <c r="E18" s="1209"/>
      <c r="F18" s="1209"/>
      <c r="G18" s="1209"/>
      <c r="H18" s="1209"/>
      <c r="I18" s="1224" t="s">
        <v>220</v>
      </c>
      <c r="J18" s="1224"/>
      <c r="K18" s="1224"/>
      <c r="L18" s="1224"/>
      <c r="M18" s="1225" t="e">
        <f>#REF!</f>
        <v>#REF!</v>
      </c>
      <c r="N18" s="1225"/>
      <c r="O18" s="1225"/>
      <c r="P18" s="1225"/>
      <c r="Q18" s="1225">
        <v>410</v>
      </c>
      <c r="R18" s="1225"/>
      <c r="S18" s="1225"/>
      <c r="T18" s="1225"/>
      <c r="U18" s="1227"/>
      <c r="V18" s="1227"/>
      <c r="W18" s="1227"/>
      <c r="X18" s="1227"/>
      <c r="Y18" s="1227"/>
      <c r="Z18" s="1227"/>
      <c r="AA18" s="1227"/>
      <c r="AC18" s="186"/>
      <c r="AD18" s="1213"/>
      <c r="AE18" s="1210"/>
      <c r="AF18" s="1210"/>
      <c r="AG18" s="1210"/>
      <c r="AH18" s="1210"/>
      <c r="AI18" s="1210"/>
      <c r="AJ18" s="1210"/>
      <c r="AK18" s="1210"/>
      <c r="AL18" s="1210"/>
      <c r="AM18" s="1210"/>
      <c r="AN18" s="1210"/>
      <c r="AO18" s="1210"/>
      <c r="AP18" s="1210"/>
      <c r="AQ18" s="1210"/>
      <c r="AR18" s="1210"/>
      <c r="AS18" s="1210"/>
      <c r="AT18" s="1210"/>
      <c r="AU18" s="1210"/>
      <c r="AV18" s="1210"/>
      <c r="AW18" s="1210"/>
      <c r="AX18" s="1210"/>
      <c r="AY18" s="1210"/>
      <c r="AZ18" s="1210"/>
      <c r="BA18" s="1210"/>
      <c r="BB18" s="187"/>
      <c r="BC18" s="190"/>
      <c r="BD18" s="186"/>
    </row>
    <row r="19" spans="2:56" ht="22.5" customHeight="1">
      <c r="B19" s="185"/>
      <c r="C19" s="1209"/>
      <c r="D19" s="1209"/>
      <c r="E19" s="1209"/>
      <c r="F19" s="1209"/>
      <c r="G19" s="1209"/>
      <c r="H19" s="1209"/>
      <c r="I19" s="1224"/>
      <c r="J19" s="1224"/>
      <c r="K19" s="1224"/>
      <c r="L19" s="1224"/>
      <c r="M19" s="1225"/>
      <c r="N19" s="1225"/>
      <c r="O19" s="1225"/>
      <c r="P19" s="1225"/>
      <c r="Q19" s="1225"/>
      <c r="R19" s="1225"/>
      <c r="S19" s="1225"/>
      <c r="T19" s="1225"/>
      <c r="U19" s="1227"/>
      <c r="V19" s="1227"/>
      <c r="W19" s="1227"/>
      <c r="X19" s="1227"/>
      <c r="Y19" s="1227"/>
      <c r="Z19" s="1227"/>
      <c r="AA19" s="1227"/>
      <c r="AC19" s="186"/>
      <c r="AD19" s="191"/>
      <c r="AE19" s="1201"/>
      <c r="AF19" s="1201"/>
      <c r="AG19" s="1201"/>
      <c r="AH19" s="1201"/>
      <c r="AI19" s="1201"/>
      <c r="AJ19" s="1201"/>
      <c r="AK19" s="1201"/>
      <c r="AL19" s="1201"/>
      <c r="AM19" s="1201"/>
      <c r="AN19" s="1201"/>
      <c r="AO19" s="1201"/>
      <c r="AP19" s="1201"/>
      <c r="AQ19" s="1201"/>
      <c r="AR19" s="1201"/>
      <c r="AS19" s="1201"/>
      <c r="AT19" s="1201"/>
      <c r="AU19" s="1201"/>
      <c r="AV19" s="1201"/>
      <c r="AW19" s="1201"/>
      <c r="AX19" s="1201"/>
      <c r="AY19" s="1201"/>
      <c r="AZ19" s="1201"/>
      <c r="BA19" s="1201"/>
      <c r="BB19" s="1201"/>
      <c r="BC19" s="190"/>
      <c r="BD19" s="186"/>
    </row>
    <row r="20" spans="2:56" ht="22.5" customHeight="1">
      <c r="B20" s="185"/>
      <c r="C20" s="1209"/>
      <c r="D20" s="1209"/>
      <c r="E20" s="1209"/>
      <c r="F20" s="1209"/>
      <c r="G20" s="1209"/>
      <c r="H20" s="1209"/>
      <c r="I20" s="1224" t="s">
        <v>255</v>
      </c>
      <c r="J20" s="1224"/>
      <c r="K20" s="1224"/>
      <c r="L20" s="1224"/>
      <c r="M20" s="1232" t="s">
        <v>256</v>
      </c>
      <c r="N20" s="1233"/>
      <c r="O20" s="1233"/>
      <c r="P20" s="1233"/>
      <c r="Q20" s="1234" t="e">
        <f>Q18/M18</f>
        <v>#REF!</v>
      </c>
      <c r="R20" s="1234"/>
      <c r="S20" s="1234"/>
      <c r="T20" s="1234"/>
      <c r="U20" s="1227"/>
      <c r="V20" s="1227"/>
      <c r="W20" s="1227"/>
      <c r="X20" s="1227"/>
      <c r="Y20" s="1227"/>
      <c r="Z20" s="1227"/>
      <c r="AA20" s="1227"/>
      <c r="AC20" s="186"/>
      <c r="AD20" s="191"/>
      <c r="AE20" s="1201"/>
      <c r="AF20" s="1201"/>
      <c r="AG20" s="1201"/>
      <c r="AH20" s="1201"/>
      <c r="AI20" s="1201"/>
      <c r="AJ20" s="1201"/>
      <c r="AK20" s="1201"/>
      <c r="AL20" s="1201"/>
      <c r="AM20" s="1201"/>
      <c r="AN20" s="1201"/>
      <c r="AO20" s="1201"/>
      <c r="AP20" s="1201"/>
      <c r="AQ20" s="1201"/>
      <c r="AR20" s="1201"/>
      <c r="AS20" s="1201"/>
      <c r="AT20" s="1201"/>
      <c r="AU20" s="1201"/>
      <c r="AV20" s="1201"/>
      <c r="AW20" s="1201"/>
      <c r="AX20" s="1201"/>
      <c r="AY20" s="1201"/>
      <c r="AZ20" s="1201"/>
      <c r="BA20" s="1201"/>
      <c r="BB20" s="1201"/>
      <c r="BC20" s="190"/>
      <c r="BD20" s="186"/>
    </row>
    <row r="21" spans="2:56" ht="22.5" customHeight="1">
      <c r="B21" s="185"/>
      <c r="C21" s="1209"/>
      <c r="D21" s="1209"/>
      <c r="E21" s="1209"/>
      <c r="F21" s="1209"/>
      <c r="G21" s="1209"/>
      <c r="H21" s="1209"/>
      <c r="I21" s="1224"/>
      <c r="J21" s="1224"/>
      <c r="K21" s="1224"/>
      <c r="L21" s="1224"/>
      <c r="M21" s="1233"/>
      <c r="N21" s="1233"/>
      <c r="O21" s="1233"/>
      <c r="P21" s="1233"/>
      <c r="Q21" s="1234"/>
      <c r="R21" s="1234"/>
      <c r="S21" s="1234"/>
      <c r="T21" s="1234"/>
      <c r="U21" s="1227"/>
      <c r="V21" s="1227"/>
      <c r="W21" s="1227"/>
      <c r="X21" s="1227"/>
      <c r="Y21" s="1227"/>
      <c r="Z21" s="1227"/>
      <c r="AA21" s="1227"/>
      <c r="AC21" s="186"/>
      <c r="AD21" s="191"/>
      <c r="AE21" s="1201"/>
      <c r="AF21" s="1201"/>
      <c r="AG21" s="1201"/>
      <c r="AH21" s="1201"/>
      <c r="AI21" s="1201"/>
      <c r="AJ21" s="1201"/>
      <c r="AK21" s="1201"/>
      <c r="AL21" s="1201"/>
      <c r="AM21" s="1201"/>
      <c r="AN21" s="1201"/>
      <c r="AO21" s="1201"/>
      <c r="AP21" s="1201"/>
      <c r="AQ21" s="1201"/>
      <c r="AR21" s="1201"/>
      <c r="AS21" s="1201"/>
      <c r="AT21" s="1201"/>
      <c r="AU21" s="1201"/>
      <c r="AV21" s="1201"/>
      <c r="AW21" s="1201"/>
      <c r="AX21" s="1201"/>
      <c r="AY21" s="1201"/>
      <c r="AZ21" s="1201"/>
      <c r="BA21" s="1201"/>
      <c r="BB21" s="1201"/>
      <c r="BC21" s="190"/>
      <c r="BD21" s="186"/>
    </row>
    <row r="22" spans="2:56" ht="22.5" customHeight="1">
      <c r="B22" s="185"/>
      <c r="C22" s="1208" t="s">
        <v>219</v>
      </c>
      <c r="D22" s="1208"/>
      <c r="E22" s="1208"/>
      <c r="F22" s="1208"/>
      <c r="G22" s="1208"/>
      <c r="H22" s="1208"/>
      <c r="I22" s="1240" t="s">
        <v>222</v>
      </c>
      <c r="J22" s="1241"/>
      <c r="K22" s="1241"/>
      <c r="L22" s="1242"/>
      <c r="M22" s="1225" t="e">
        <f>#REF!</f>
        <v>#REF!</v>
      </c>
      <c r="N22" s="1225"/>
      <c r="O22" s="1225"/>
      <c r="P22" s="1225"/>
      <c r="Q22" s="1225">
        <v>6700</v>
      </c>
      <c r="R22" s="1225"/>
      <c r="S22" s="1225"/>
      <c r="T22" s="1225"/>
      <c r="U22" s="1227"/>
      <c r="V22" s="1227"/>
      <c r="W22" s="1227"/>
      <c r="X22" s="1227"/>
      <c r="Y22" s="1227"/>
      <c r="Z22" s="1227"/>
      <c r="AA22" s="1227"/>
      <c r="AC22" s="186"/>
      <c r="AD22" s="191"/>
      <c r="AE22" s="1201"/>
      <c r="AF22" s="1201"/>
      <c r="AG22" s="1201"/>
      <c r="AH22" s="1201"/>
      <c r="AI22" s="1201"/>
      <c r="AJ22" s="1201"/>
      <c r="AK22" s="1201"/>
      <c r="AL22" s="1201"/>
      <c r="AM22" s="1201"/>
      <c r="AN22" s="1201"/>
      <c r="AO22" s="1201"/>
      <c r="AP22" s="1201"/>
      <c r="AQ22" s="1201"/>
      <c r="AR22" s="1201"/>
      <c r="AS22" s="1201"/>
      <c r="AT22" s="1201"/>
      <c r="AU22" s="1201"/>
      <c r="AV22" s="1201"/>
      <c r="AW22" s="1201"/>
      <c r="AX22" s="1201"/>
      <c r="AY22" s="1201"/>
      <c r="AZ22" s="1201"/>
      <c r="BA22" s="1201"/>
      <c r="BB22" s="1201"/>
      <c r="BC22" s="190"/>
      <c r="BD22" s="186"/>
    </row>
    <row r="23" spans="2:56" ht="22.5" customHeight="1">
      <c r="B23" s="185"/>
      <c r="C23" s="1208"/>
      <c r="D23" s="1208"/>
      <c r="E23" s="1208"/>
      <c r="F23" s="1208"/>
      <c r="G23" s="1208"/>
      <c r="H23" s="1208"/>
      <c r="I23" s="197" t="s">
        <v>254</v>
      </c>
      <c r="J23" s="1239" t="e">
        <f>#REF!</f>
        <v>#REF!</v>
      </c>
      <c r="K23" s="1239"/>
      <c r="L23" s="198" t="s">
        <v>253</v>
      </c>
      <c r="M23" s="1225"/>
      <c r="N23" s="1225"/>
      <c r="O23" s="1225"/>
      <c r="P23" s="1225"/>
      <c r="Q23" s="1225"/>
      <c r="R23" s="1225"/>
      <c r="S23" s="1225"/>
      <c r="T23" s="1225"/>
      <c r="U23" s="1227"/>
      <c r="V23" s="1227"/>
      <c r="W23" s="1227"/>
      <c r="X23" s="1227"/>
      <c r="Y23" s="1227"/>
      <c r="Z23" s="1227"/>
      <c r="AA23" s="1227"/>
      <c r="AC23" s="186"/>
      <c r="AD23" s="191"/>
      <c r="AE23" s="1201"/>
      <c r="AF23" s="1201"/>
      <c r="AG23" s="1201"/>
      <c r="AH23" s="1201"/>
      <c r="AI23" s="1201"/>
      <c r="AJ23" s="1201"/>
      <c r="AK23" s="1201"/>
      <c r="AL23" s="1201"/>
      <c r="AM23" s="1201"/>
      <c r="AN23" s="1201"/>
      <c r="AO23" s="1201"/>
      <c r="AP23" s="1201"/>
      <c r="AQ23" s="1201"/>
      <c r="AR23" s="1201"/>
      <c r="AS23" s="1201"/>
      <c r="AT23" s="1201"/>
      <c r="AU23" s="1201"/>
      <c r="AV23" s="1201"/>
      <c r="AW23" s="1201"/>
      <c r="AX23" s="1201"/>
      <c r="AY23" s="1201"/>
      <c r="AZ23" s="1201"/>
      <c r="BA23" s="1201"/>
      <c r="BB23" s="1201"/>
      <c r="BC23" s="190"/>
      <c r="BD23" s="186"/>
    </row>
    <row r="24" spans="2:56" ht="22.5" customHeight="1">
      <c r="B24" s="185"/>
      <c r="C24" s="1208"/>
      <c r="D24" s="1208"/>
      <c r="E24" s="1208"/>
      <c r="F24" s="1208"/>
      <c r="G24" s="1208"/>
      <c r="H24" s="1208"/>
      <c r="I24" s="1224" t="s">
        <v>255</v>
      </c>
      <c r="J24" s="1224"/>
      <c r="K24" s="1224"/>
      <c r="L24" s="1224"/>
      <c r="M24" s="1232" t="s">
        <v>256</v>
      </c>
      <c r="N24" s="1233"/>
      <c r="O24" s="1233"/>
      <c r="P24" s="1233"/>
      <c r="Q24" s="1234" t="e">
        <f>Q22/M22</f>
        <v>#REF!</v>
      </c>
      <c r="R24" s="1234"/>
      <c r="S24" s="1234"/>
      <c r="T24" s="1234"/>
      <c r="U24" s="1227"/>
      <c r="V24" s="1227"/>
      <c r="W24" s="1227"/>
      <c r="X24" s="1227"/>
      <c r="Y24" s="1227"/>
      <c r="Z24" s="1227"/>
      <c r="AA24" s="1227"/>
      <c r="AC24" s="186"/>
      <c r="AD24" s="191"/>
      <c r="AE24" s="1201"/>
      <c r="AF24" s="1201"/>
      <c r="AG24" s="1201"/>
      <c r="AH24" s="1201"/>
      <c r="AI24" s="1201"/>
      <c r="AJ24" s="1201"/>
      <c r="AK24" s="1201"/>
      <c r="AL24" s="1201"/>
      <c r="AM24" s="1201"/>
      <c r="AN24" s="1201"/>
      <c r="AO24" s="1201"/>
      <c r="AP24" s="1201"/>
      <c r="AQ24" s="1201"/>
      <c r="AR24" s="1201"/>
      <c r="AS24" s="1201"/>
      <c r="AT24" s="1201"/>
      <c r="AU24" s="1201"/>
      <c r="AV24" s="1201"/>
      <c r="AW24" s="1201"/>
      <c r="AX24" s="1201"/>
      <c r="AY24" s="1201"/>
      <c r="AZ24" s="1201"/>
      <c r="BA24" s="1201"/>
      <c r="BB24" s="1201"/>
      <c r="BC24" s="190"/>
      <c r="BD24" s="186"/>
    </row>
    <row r="25" spans="2:56" ht="22.5" customHeight="1">
      <c r="B25" s="185"/>
      <c r="C25" s="1208"/>
      <c r="D25" s="1208"/>
      <c r="E25" s="1208"/>
      <c r="F25" s="1208"/>
      <c r="G25" s="1208"/>
      <c r="H25" s="1208"/>
      <c r="I25" s="1224"/>
      <c r="J25" s="1224"/>
      <c r="K25" s="1224"/>
      <c r="L25" s="1224"/>
      <c r="M25" s="1233"/>
      <c r="N25" s="1233"/>
      <c r="O25" s="1233"/>
      <c r="P25" s="1233"/>
      <c r="Q25" s="1234"/>
      <c r="R25" s="1234"/>
      <c r="S25" s="1234"/>
      <c r="T25" s="1234"/>
      <c r="U25" s="1227"/>
      <c r="V25" s="1227"/>
      <c r="W25" s="1227"/>
      <c r="X25" s="1227"/>
      <c r="Y25" s="1227"/>
      <c r="Z25" s="1227"/>
      <c r="AA25" s="1227"/>
      <c r="AC25" s="186"/>
      <c r="AD25" s="191"/>
      <c r="AE25" s="1201"/>
      <c r="AF25" s="1201"/>
      <c r="AG25" s="1201"/>
      <c r="AH25" s="1201"/>
      <c r="AI25" s="1201"/>
      <c r="AJ25" s="1201"/>
      <c r="AK25" s="1201"/>
      <c r="AL25" s="1201"/>
      <c r="AM25" s="1201"/>
      <c r="AN25" s="1201"/>
      <c r="AO25" s="1201"/>
      <c r="AP25" s="1201"/>
      <c r="AQ25" s="1201"/>
      <c r="AR25" s="1201"/>
      <c r="AS25" s="1201"/>
      <c r="AT25" s="1201"/>
      <c r="AU25" s="1201"/>
      <c r="AV25" s="1201"/>
      <c r="AW25" s="1201"/>
      <c r="AX25" s="1201"/>
      <c r="AY25" s="1201"/>
      <c r="AZ25" s="1201"/>
      <c r="BA25" s="1201"/>
      <c r="BB25" s="1201"/>
      <c r="BC25" s="190"/>
      <c r="BD25" s="186"/>
    </row>
    <row r="26" spans="2:56" ht="22.5" customHeight="1">
      <c r="B26" s="185"/>
      <c r="C26" s="199"/>
      <c r="D26" s="199"/>
      <c r="E26" s="199"/>
      <c r="F26" s="199"/>
      <c r="G26" s="199"/>
      <c r="H26" s="199"/>
      <c r="I26" s="200"/>
      <c r="J26" s="200"/>
      <c r="K26" s="200"/>
      <c r="L26" s="200"/>
      <c r="M26" s="201"/>
      <c r="N26" s="201"/>
      <c r="O26" s="201"/>
      <c r="P26" s="201"/>
      <c r="Q26" s="202"/>
      <c r="R26" s="202"/>
      <c r="S26" s="202"/>
      <c r="T26" s="202"/>
      <c r="U26" s="203"/>
      <c r="V26" s="203"/>
      <c r="W26" s="203"/>
      <c r="X26" s="203"/>
      <c r="Y26" s="203"/>
      <c r="Z26" s="203"/>
      <c r="AA26" s="203"/>
      <c r="AC26" s="186"/>
      <c r="AD26" s="191"/>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0"/>
      <c r="BD26" s="186"/>
    </row>
    <row r="27" spans="2:56" ht="22.5" customHeight="1">
      <c r="B27" s="185"/>
      <c r="C27" s="199"/>
      <c r="D27" s="199"/>
      <c r="E27" s="199"/>
      <c r="F27" s="199"/>
      <c r="G27" s="199"/>
      <c r="H27" s="199"/>
      <c r="I27" s="200"/>
      <c r="J27" s="200"/>
      <c r="K27" s="200"/>
      <c r="L27" s="200"/>
      <c r="M27" s="201"/>
      <c r="N27" s="201"/>
      <c r="O27" s="201"/>
      <c r="P27" s="201"/>
      <c r="Q27" s="202"/>
      <c r="R27" s="202"/>
      <c r="S27" s="202"/>
      <c r="T27" s="202"/>
      <c r="U27" s="203"/>
      <c r="V27" s="203"/>
      <c r="W27" s="203"/>
      <c r="X27" s="203"/>
      <c r="Y27" s="203"/>
      <c r="Z27" s="203"/>
      <c r="AA27" s="203"/>
      <c r="AC27" s="186"/>
      <c r="AD27" s="191"/>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0"/>
      <c r="BD27" s="186"/>
    </row>
    <row r="28" spans="2:56" ht="22.5" customHeight="1">
      <c r="B28" s="185"/>
      <c r="C28" s="199"/>
      <c r="D28" s="199"/>
      <c r="E28" s="199"/>
      <c r="F28" s="199"/>
      <c r="G28" s="199"/>
      <c r="H28" s="199"/>
      <c r="I28" s="200"/>
      <c r="J28" s="200"/>
      <c r="K28" s="200"/>
      <c r="L28" s="200"/>
      <c r="M28" s="201"/>
      <c r="N28" s="201"/>
      <c r="O28" s="201"/>
      <c r="P28" s="201"/>
      <c r="Q28" s="202"/>
      <c r="R28" s="202"/>
      <c r="S28" s="202"/>
      <c r="T28" s="202"/>
      <c r="U28" s="203"/>
      <c r="V28" s="203"/>
      <c r="W28" s="203"/>
      <c r="X28" s="203"/>
      <c r="Y28" s="203"/>
      <c r="Z28" s="203"/>
      <c r="AA28" s="203"/>
      <c r="AC28" s="186"/>
      <c r="AD28" s="191"/>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0"/>
      <c r="BD28" s="186"/>
    </row>
    <row r="29" spans="2:56" ht="22.5" customHeight="1">
      <c r="B29" s="185"/>
      <c r="C29" s="199"/>
      <c r="D29" s="199"/>
      <c r="E29" s="199"/>
      <c r="F29" s="199"/>
      <c r="G29" s="199"/>
      <c r="H29" s="199"/>
      <c r="I29" s="200"/>
      <c r="J29" s="200"/>
      <c r="K29" s="200"/>
      <c r="L29" s="200"/>
      <c r="M29" s="201"/>
      <c r="N29" s="201"/>
      <c r="O29" s="201"/>
      <c r="P29" s="201"/>
      <c r="Q29" s="202"/>
      <c r="R29" s="202"/>
      <c r="S29" s="202"/>
      <c r="T29" s="202"/>
      <c r="U29" s="203"/>
      <c r="V29" s="203"/>
      <c r="W29" s="203"/>
      <c r="X29" s="203"/>
      <c r="Y29" s="203"/>
      <c r="Z29" s="203"/>
      <c r="AA29" s="203"/>
      <c r="AC29" s="186"/>
      <c r="AD29" s="191"/>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0"/>
      <c r="BD29" s="186"/>
    </row>
    <row r="30" spans="2:56" ht="22.5" customHeight="1">
      <c r="B30" s="185"/>
      <c r="C30" s="199"/>
      <c r="D30" s="199"/>
      <c r="E30" s="199"/>
      <c r="F30" s="199"/>
      <c r="G30" s="199"/>
      <c r="H30" s="199"/>
      <c r="I30" s="200"/>
      <c r="J30" s="200"/>
      <c r="K30" s="200"/>
      <c r="L30" s="200"/>
      <c r="M30" s="201"/>
      <c r="N30" s="201"/>
      <c r="O30" s="201"/>
      <c r="P30" s="201"/>
      <c r="Q30" s="202"/>
      <c r="R30" s="202"/>
      <c r="S30" s="202"/>
      <c r="T30" s="202"/>
      <c r="U30" s="203"/>
      <c r="V30" s="203"/>
      <c r="W30" s="203"/>
      <c r="X30" s="203"/>
      <c r="Y30" s="203"/>
      <c r="Z30" s="203"/>
      <c r="AA30" s="203"/>
      <c r="AC30" s="186"/>
      <c r="AD30" s="191"/>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0"/>
      <c r="BD30" s="186"/>
    </row>
    <row r="31" spans="2:56" ht="22.5" customHeight="1">
      <c r="B31" s="185"/>
      <c r="C31" s="199"/>
      <c r="D31" s="199"/>
      <c r="E31" s="199"/>
      <c r="F31" s="199"/>
      <c r="G31" s="199"/>
      <c r="H31" s="199"/>
      <c r="I31" s="200"/>
      <c r="J31" s="200"/>
      <c r="K31" s="200"/>
      <c r="L31" s="200"/>
      <c r="M31" s="201"/>
      <c r="N31" s="201"/>
      <c r="O31" s="201"/>
      <c r="P31" s="201"/>
      <c r="Q31" s="202"/>
      <c r="R31" s="202"/>
      <c r="S31" s="202"/>
      <c r="T31" s="202"/>
      <c r="U31" s="203"/>
      <c r="V31" s="203"/>
      <c r="W31" s="203"/>
      <c r="X31" s="203"/>
      <c r="Y31" s="203"/>
      <c r="Z31" s="203"/>
      <c r="AA31" s="203"/>
      <c r="AC31" s="186"/>
      <c r="AD31" s="191"/>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0"/>
      <c r="BD31" s="186"/>
    </row>
    <row r="32" spans="2:56" ht="22.5" customHeight="1">
      <c r="B32" s="185"/>
      <c r="C32" s="199"/>
      <c r="D32" s="199"/>
      <c r="E32" s="199"/>
      <c r="F32" s="199"/>
      <c r="G32" s="199"/>
      <c r="H32" s="199"/>
      <c r="I32" s="200"/>
      <c r="J32" s="200"/>
      <c r="K32" s="200"/>
      <c r="L32" s="200"/>
      <c r="M32" s="201"/>
      <c r="N32" s="201"/>
      <c r="O32" s="201"/>
      <c r="P32" s="201"/>
      <c r="Q32" s="202"/>
      <c r="R32" s="202"/>
      <c r="S32" s="202"/>
      <c r="T32" s="202"/>
      <c r="U32" s="203"/>
      <c r="V32" s="203"/>
      <c r="W32" s="203"/>
      <c r="X32" s="203"/>
      <c r="Y32" s="203"/>
      <c r="Z32" s="203"/>
      <c r="AA32" s="203"/>
      <c r="AC32" s="186"/>
      <c r="AD32" s="191"/>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0"/>
      <c r="BD32" s="186"/>
    </row>
    <row r="33" spans="2:56" ht="22.5" customHeight="1">
      <c r="B33" s="185"/>
      <c r="C33" s="199"/>
      <c r="D33" s="199"/>
      <c r="E33" s="199"/>
      <c r="F33" s="199"/>
      <c r="G33" s="199"/>
      <c r="H33" s="199"/>
      <c r="I33" s="200"/>
      <c r="J33" s="200"/>
      <c r="K33" s="200"/>
      <c r="L33" s="200"/>
      <c r="M33" s="201"/>
      <c r="N33" s="201"/>
      <c r="O33" s="201"/>
      <c r="P33" s="201"/>
      <c r="Q33" s="202"/>
      <c r="R33" s="202"/>
      <c r="S33" s="202"/>
      <c r="T33" s="202"/>
      <c r="U33" s="203"/>
      <c r="V33" s="203"/>
      <c r="W33" s="203"/>
      <c r="X33" s="203"/>
      <c r="Y33" s="203"/>
      <c r="Z33" s="203"/>
      <c r="AA33" s="203"/>
      <c r="AC33" s="186"/>
      <c r="AD33" s="191"/>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0"/>
      <c r="BD33" s="186"/>
    </row>
    <row r="34" spans="2:56" ht="22.5" customHeight="1">
      <c r="B34" s="185"/>
      <c r="C34" s="199"/>
      <c r="D34" s="199"/>
      <c r="E34" s="199"/>
      <c r="F34" s="199"/>
      <c r="G34" s="199"/>
      <c r="H34" s="199"/>
      <c r="I34" s="200"/>
      <c r="J34" s="200"/>
      <c r="K34" s="200"/>
      <c r="L34" s="200"/>
      <c r="M34" s="201"/>
      <c r="N34" s="201"/>
      <c r="O34" s="201"/>
      <c r="P34" s="201"/>
      <c r="Q34" s="202"/>
      <c r="R34" s="202"/>
      <c r="S34" s="202"/>
      <c r="T34" s="202"/>
      <c r="U34" s="203"/>
      <c r="V34" s="203"/>
      <c r="W34" s="203"/>
      <c r="X34" s="203"/>
      <c r="Y34" s="203"/>
      <c r="Z34" s="203"/>
      <c r="AA34" s="203"/>
      <c r="AC34" s="186"/>
      <c r="AD34" s="191"/>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0"/>
      <c r="BD34" s="186"/>
    </row>
    <row r="35" spans="2:56" ht="22.5" customHeight="1">
      <c r="B35" s="185"/>
      <c r="C35" s="199"/>
      <c r="D35" s="199"/>
      <c r="E35" s="199"/>
      <c r="F35" s="199"/>
      <c r="G35" s="199"/>
      <c r="H35" s="199"/>
      <c r="I35" s="200"/>
      <c r="J35" s="200"/>
      <c r="K35" s="200"/>
      <c r="L35" s="200"/>
      <c r="M35" s="201"/>
      <c r="N35" s="201"/>
      <c r="O35" s="201"/>
      <c r="P35" s="201"/>
      <c r="Q35" s="202"/>
      <c r="R35" s="202"/>
      <c r="S35" s="202"/>
      <c r="T35" s="202"/>
      <c r="U35" s="203"/>
      <c r="V35" s="203"/>
      <c r="W35" s="203"/>
      <c r="X35" s="203"/>
      <c r="Y35" s="203"/>
      <c r="Z35" s="203"/>
      <c r="AA35" s="203"/>
      <c r="AC35" s="186"/>
      <c r="AD35" s="191"/>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0"/>
      <c r="BD35" s="186"/>
    </row>
    <row r="36" spans="2:56" ht="22.5" customHeight="1">
      <c r="B36" s="185"/>
      <c r="C36" s="199"/>
      <c r="D36" s="199"/>
      <c r="E36" s="199"/>
      <c r="F36" s="199"/>
      <c r="G36" s="199"/>
      <c r="H36" s="199"/>
      <c r="I36" s="200"/>
      <c r="J36" s="200"/>
      <c r="K36" s="200"/>
      <c r="L36" s="200"/>
      <c r="M36" s="201"/>
      <c r="N36" s="201"/>
      <c r="O36" s="201"/>
      <c r="P36" s="201"/>
      <c r="Q36" s="202"/>
      <c r="R36" s="202"/>
      <c r="S36" s="202"/>
      <c r="T36" s="202"/>
      <c r="U36" s="203"/>
      <c r="V36" s="203"/>
      <c r="W36" s="203"/>
      <c r="X36" s="203"/>
      <c r="Y36" s="203"/>
      <c r="Z36" s="203"/>
      <c r="AA36" s="203"/>
      <c r="AC36" s="186"/>
      <c r="AD36" s="191"/>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0"/>
      <c r="BD36" s="186"/>
    </row>
    <row r="37" spans="27:57" ht="22.5" customHeight="1" thickBot="1">
      <c r="AA37" s="185"/>
      <c r="AB37" s="185"/>
      <c r="AC37" s="187"/>
      <c r="AD37" s="192"/>
      <c r="AE37" s="1238"/>
      <c r="AF37" s="1238"/>
      <c r="AG37" s="1238"/>
      <c r="AH37" s="1238"/>
      <c r="AI37" s="1238"/>
      <c r="AJ37" s="1238"/>
      <c r="AK37" s="1238"/>
      <c r="AL37" s="1238"/>
      <c r="AM37" s="1238"/>
      <c r="AN37" s="1238"/>
      <c r="AO37" s="1238"/>
      <c r="AP37" s="1238"/>
      <c r="AQ37" s="1238"/>
      <c r="AR37" s="1238"/>
      <c r="AS37" s="1238"/>
      <c r="AT37" s="1238"/>
      <c r="AU37" s="1238"/>
      <c r="AV37" s="1238"/>
      <c r="AW37" s="1238"/>
      <c r="AX37" s="1238"/>
      <c r="AY37" s="1238"/>
      <c r="AZ37" s="1238"/>
      <c r="BA37" s="1238"/>
      <c r="BB37" s="1238"/>
      <c r="BC37" s="193"/>
      <c r="BD37" s="187"/>
      <c r="BE37" s="185"/>
    </row>
    <row r="38" spans="27:57" ht="3.75" customHeight="1">
      <c r="AA38" s="185"/>
      <c r="AB38" s="185"/>
      <c r="AC38" s="187"/>
      <c r="AD38" s="187"/>
      <c r="AE38" s="1201"/>
      <c r="AF38" s="1201"/>
      <c r="AG38" s="1201"/>
      <c r="AH38" s="1201"/>
      <c r="AI38" s="1201"/>
      <c r="AJ38" s="1201"/>
      <c r="AK38" s="1201"/>
      <c r="AL38" s="1201"/>
      <c r="AM38" s="1201"/>
      <c r="AN38" s="1201"/>
      <c r="AO38" s="1201"/>
      <c r="AP38" s="1201"/>
      <c r="AQ38" s="1201"/>
      <c r="AR38" s="1201"/>
      <c r="AS38" s="1201"/>
      <c r="AT38" s="1201"/>
      <c r="AU38" s="1201"/>
      <c r="AV38" s="1201"/>
      <c r="AW38" s="1201"/>
      <c r="AX38" s="1201"/>
      <c r="AY38" s="1201"/>
      <c r="AZ38" s="1201"/>
      <c r="BA38" s="1201"/>
      <c r="BB38" s="1201"/>
      <c r="BC38" s="187"/>
      <c r="BD38" s="187"/>
      <c r="BE38" s="185"/>
    </row>
    <row r="39" spans="2:57" ht="22.5" customHeight="1">
      <c r="B39" s="2" t="s">
        <v>241</v>
      </c>
      <c r="D39" s="169" t="s">
        <v>240</v>
      </c>
      <c r="F39" s="2" t="s">
        <v>242</v>
      </c>
      <c r="AA39" s="185"/>
      <c r="AB39" s="185"/>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5"/>
    </row>
    <row r="40" spans="2:57" ht="22.5" customHeight="1">
      <c r="B40" s="169" t="s">
        <v>226</v>
      </c>
      <c r="C40" s="169" t="s">
        <v>227</v>
      </c>
      <c r="D40" s="169">
        <v>36.7</v>
      </c>
      <c r="E40" s="169" t="s">
        <v>236</v>
      </c>
      <c r="F40" s="169" t="e">
        <f>#REF!*D40</f>
        <v>#REF!</v>
      </c>
      <c r="AA40" s="185"/>
      <c r="AB40" s="185"/>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5"/>
    </row>
    <row r="41" spans="2:57" ht="22.5" customHeight="1">
      <c r="B41" s="169" t="s">
        <v>228</v>
      </c>
      <c r="C41" s="169" t="s">
        <v>227</v>
      </c>
      <c r="D41" s="169">
        <v>39.1</v>
      </c>
      <c r="E41" s="169" t="s">
        <v>236</v>
      </c>
      <c r="F41" s="169" t="e">
        <f>#REF!*D41</f>
        <v>#REF!</v>
      </c>
      <c r="AA41" s="185"/>
      <c r="AB41" s="185"/>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5"/>
    </row>
    <row r="42" spans="2:6" ht="22.5" customHeight="1">
      <c r="B42" s="169" t="s">
        <v>229</v>
      </c>
      <c r="C42" s="169" t="s">
        <v>230</v>
      </c>
      <c r="D42" s="169">
        <v>41.1</v>
      </c>
      <c r="E42" s="169" t="s">
        <v>237</v>
      </c>
      <c r="F42" s="169" t="e">
        <f>#REF!*D42</f>
        <v>#REF!</v>
      </c>
    </row>
    <row r="43" spans="2:6" ht="22.5" customHeight="1">
      <c r="B43" s="169" t="s">
        <v>231</v>
      </c>
      <c r="C43" s="169" t="s">
        <v>232</v>
      </c>
      <c r="D43" s="169">
        <v>54.5</v>
      </c>
      <c r="E43" s="169" t="s">
        <v>238</v>
      </c>
      <c r="F43" s="169" t="e">
        <f>#REF!*D43</f>
        <v>#REF!</v>
      </c>
    </row>
    <row r="44" spans="2:6" ht="22.5" customHeight="1">
      <c r="B44" s="169" t="s">
        <v>233</v>
      </c>
      <c r="C44" s="169" t="s">
        <v>232</v>
      </c>
      <c r="D44" s="169">
        <v>50.2</v>
      </c>
      <c r="E44" s="169" t="s">
        <v>238</v>
      </c>
      <c r="F44" s="169" t="e">
        <f>#REF!*D44</f>
        <v>#REF!</v>
      </c>
    </row>
    <row r="45" spans="2:6" ht="22.5" customHeight="1">
      <c r="B45" s="169" t="s">
        <v>234</v>
      </c>
      <c r="C45" s="169" t="s">
        <v>227</v>
      </c>
      <c r="D45" s="169">
        <v>34.6</v>
      </c>
      <c r="E45" s="169" t="s">
        <v>236</v>
      </c>
      <c r="F45" s="169" t="e">
        <f>#REF!*D45</f>
        <v>#REF!</v>
      </c>
    </row>
    <row r="46" spans="2:6" ht="22.5" customHeight="1">
      <c r="B46" s="169" t="s">
        <v>235</v>
      </c>
      <c r="C46" s="169" t="s">
        <v>227</v>
      </c>
      <c r="D46" s="169">
        <v>38.2</v>
      </c>
      <c r="E46" s="169" t="s">
        <v>236</v>
      </c>
      <c r="F46" s="169" t="e">
        <f>#REF!*D46</f>
        <v>#REF!</v>
      </c>
    </row>
    <row r="47" ht="22.5" customHeight="1">
      <c r="B47" s="2" t="s">
        <v>244</v>
      </c>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sheetData>
  <sheetProtection/>
  <mergeCells count="79">
    <mergeCell ref="C18:H21"/>
    <mergeCell ref="AE37:BB37"/>
    <mergeCell ref="AE38:BB38"/>
    <mergeCell ref="J23:K23"/>
    <mergeCell ref="M24:P25"/>
    <mergeCell ref="Q24:T25"/>
    <mergeCell ref="AE24:BB24"/>
    <mergeCell ref="AE25:BB25"/>
    <mergeCell ref="C22:H25"/>
    <mergeCell ref="I22:L22"/>
    <mergeCell ref="M22:P23"/>
    <mergeCell ref="Q22:T23"/>
    <mergeCell ref="U22:AA25"/>
    <mergeCell ref="AE22:BB22"/>
    <mergeCell ref="AE23:BB23"/>
    <mergeCell ref="I24:L25"/>
    <mergeCell ref="I18:L19"/>
    <mergeCell ref="M18:P19"/>
    <mergeCell ref="Q18:T19"/>
    <mergeCell ref="U18:AA21"/>
    <mergeCell ref="AE19:BB19"/>
    <mergeCell ref="I20:L21"/>
    <mergeCell ref="M20:P21"/>
    <mergeCell ref="Q20:T21"/>
    <mergeCell ref="AE20:BB20"/>
    <mergeCell ref="AE21:BB21"/>
    <mergeCell ref="AE14:BB14"/>
    <mergeCell ref="E15:H15"/>
    <mergeCell ref="AE15:BB15"/>
    <mergeCell ref="E16:H16"/>
    <mergeCell ref="I16:L17"/>
    <mergeCell ref="M16:P17"/>
    <mergeCell ref="Q16:T17"/>
    <mergeCell ref="AE16:BB16"/>
    <mergeCell ref="E17:H17"/>
    <mergeCell ref="AD17:BA18"/>
    <mergeCell ref="E12:H14"/>
    <mergeCell ref="I12:L13"/>
    <mergeCell ref="M12:P13"/>
    <mergeCell ref="Q12:T13"/>
    <mergeCell ref="U12:AA17"/>
    <mergeCell ref="AE12:BB12"/>
    <mergeCell ref="AE13:BB13"/>
    <mergeCell ref="I14:L15"/>
    <mergeCell ref="M14:P15"/>
    <mergeCell ref="Q14:T15"/>
    <mergeCell ref="E9:H9"/>
    <mergeCell ref="AE9:BB9"/>
    <mergeCell ref="E10:H10"/>
    <mergeCell ref="I10:L11"/>
    <mergeCell ref="M10:P11"/>
    <mergeCell ref="Q10:T11"/>
    <mergeCell ref="AE10:BB10"/>
    <mergeCell ref="E11:H11"/>
    <mergeCell ref="AE11:BB11"/>
    <mergeCell ref="Q6:T7"/>
    <mergeCell ref="U6:AA11"/>
    <mergeCell ref="AD6:BA7"/>
    <mergeCell ref="I8:L9"/>
    <mergeCell ref="M8:P9"/>
    <mergeCell ref="Q8:T9"/>
    <mergeCell ref="AE8:BB8"/>
    <mergeCell ref="C6:D17"/>
    <mergeCell ref="B2:Y3"/>
    <mergeCell ref="AD2:BA3"/>
    <mergeCell ref="C4:H5"/>
    <mergeCell ref="I4:L5"/>
    <mergeCell ref="M4:P4"/>
    <mergeCell ref="Q4:T4"/>
    <mergeCell ref="E6:H8"/>
    <mergeCell ref="I6:L7"/>
    <mergeCell ref="M6:P7"/>
    <mergeCell ref="U4:AA5"/>
    <mergeCell ref="AE4:BB4"/>
    <mergeCell ref="M5:N5"/>
    <mergeCell ref="O5:P5"/>
    <mergeCell ref="Q5:R5"/>
    <mergeCell ref="S5:T5"/>
    <mergeCell ref="AE5:BB5"/>
  </mergeCells>
  <printOptions/>
  <pageMargins left="0.25" right="0.25" top="0.75" bottom="0.75" header="0.3" footer="0.3"/>
  <pageSetup horizontalDpi="600" verticalDpi="600" orientation="portrait" paperSize="9" scale="99" r:id="rId2"/>
  <colBreaks count="1" manualBreakCount="1">
    <brk id="28" max="3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showZeros="0" workbookViewId="0" topLeftCell="A1">
      <selection activeCell="A7" sqref="A7"/>
    </sheetView>
  </sheetViews>
  <sheetFormatPr defaultColWidth="9.00390625" defaultRowHeight="13.5"/>
  <cols>
    <col min="1" max="3" width="3.625" style="160" customWidth="1"/>
    <col min="4" max="4" width="5.25390625" style="160" customWidth="1"/>
    <col min="5" max="5" width="84.875" style="159" customWidth="1"/>
    <col min="6" max="6" width="5.00390625" style="409" customWidth="1"/>
    <col min="7" max="16384" width="9.00390625" style="151" customWidth="1"/>
  </cols>
  <sheetData>
    <row r="1" spans="1:6" ht="18.75">
      <c r="A1" s="512" t="s">
        <v>51</v>
      </c>
      <c r="B1" s="513"/>
      <c r="C1" s="513"/>
      <c r="D1" s="513"/>
      <c r="E1" s="513"/>
      <c r="F1" s="295"/>
    </row>
    <row r="2" spans="1:6" s="156" customFormat="1" ht="19.5" customHeight="1">
      <c r="A2" s="152" t="s">
        <v>365</v>
      </c>
      <c r="B2" s="153"/>
      <c r="C2" s="153"/>
      <c r="D2" s="154"/>
      <c r="E2" s="155"/>
      <c r="F2" s="154"/>
    </row>
    <row r="3" spans="1:6" s="156" customFormat="1" ht="14.25" customHeight="1">
      <c r="A3" s="152" t="s">
        <v>447</v>
      </c>
      <c r="B3" s="153"/>
      <c r="C3" s="153"/>
      <c r="D3" s="154"/>
      <c r="E3" s="155"/>
      <c r="F3" s="154"/>
    </row>
    <row r="4" spans="1:6" ht="27" customHeight="1">
      <c r="A4" s="514" t="s">
        <v>52</v>
      </c>
      <c r="B4" s="515"/>
      <c r="C4" s="515"/>
      <c r="D4" s="515"/>
      <c r="E4" s="515"/>
      <c r="F4" s="408"/>
    </row>
    <row r="5" spans="1:6" ht="22.5" customHeight="1">
      <c r="A5" s="296" t="s">
        <v>107</v>
      </c>
      <c r="B5" s="297" t="s">
        <v>108</v>
      </c>
      <c r="C5" s="298" t="s">
        <v>366</v>
      </c>
      <c r="D5" s="299" t="s">
        <v>109</v>
      </c>
      <c r="E5" s="300" t="s">
        <v>367</v>
      </c>
      <c r="F5" s="345" t="s">
        <v>475</v>
      </c>
    </row>
    <row r="6" spans="1:6" ht="22.5" customHeight="1">
      <c r="A6" s="516" t="s">
        <v>88</v>
      </c>
      <c r="B6" s="517"/>
      <c r="C6" s="517"/>
      <c r="D6" s="517"/>
      <c r="E6" s="517"/>
      <c r="F6" s="301"/>
    </row>
    <row r="7" spans="1:6" ht="27.75" customHeight="1">
      <c r="A7" s="302"/>
      <c r="B7" s="303"/>
      <c r="C7" s="304" t="s">
        <v>163</v>
      </c>
      <c r="D7" s="305" t="s">
        <v>113</v>
      </c>
      <c r="E7" s="306" t="s">
        <v>439</v>
      </c>
      <c r="F7" s="307"/>
    </row>
    <row r="8" spans="1:6" ht="20.25" customHeight="1">
      <c r="A8" s="302"/>
      <c r="B8" s="303"/>
      <c r="C8" s="304" t="s">
        <v>163</v>
      </c>
      <c r="D8" s="308" t="s">
        <v>110</v>
      </c>
      <c r="E8" s="306" t="s">
        <v>368</v>
      </c>
      <c r="F8" s="307"/>
    </row>
    <row r="9" spans="1:6" ht="20.25" customHeight="1">
      <c r="A9" s="302"/>
      <c r="B9" s="303"/>
      <c r="C9" s="304" t="s">
        <v>163</v>
      </c>
      <c r="D9" s="308" t="s">
        <v>115</v>
      </c>
      <c r="E9" s="306" t="s">
        <v>369</v>
      </c>
      <c r="F9" s="307"/>
    </row>
    <row r="10" spans="1:6" ht="20.25" customHeight="1">
      <c r="A10" s="509" t="s">
        <v>111</v>
      </c>
      <c r="B10" s="510"/>
      <c r="C10" s="510"/>
      <c r="D10" s="510"/>
      <c r="E10" s="511"/>
      <c r="F10" s="309"/>
    </row>
    <row r="11" spans="1:6" ht="40.5" customHeight="1">
      <c r="A11" s="302"/>
      <c r="B11" s="303"/>
      <c r="C11" s="304" t="s">
        <v>163</v>
      </c>
      <c r="D11" s="305" t="s">
        <v>113</v>
      </c>
      <c r="E11" s="306" t="s">
        <v>440</v>
      </c>
      <c r="F11" s="307"/>
    </row>
    <row r="12" spans="1:6" ht="20.25" customHeight="1">
      <c r="A12" s="302"/>
      <c r="B12" s="303"/>
      <c r="C12" s="304" t="s">
        <v>163</v>
      </c>
      <c r="D12" s="308" t="s">
        <v>110</v>
      </c>
      <c r="E12" s="306" t="s">
        <v>370</v>
      </c>
      <c r="F12" s="307"/>
    </row>
    <row r="13" spans="1:6" ht="20.25" customHeight="1">
      <c r="A13" s="509" t="s">
        <v>89</v>
      </c>
      <c r="B13" s="510"/>
      <c r="C13" s="510"/>
      <c r="D13" s="510"/>
      <c r="E13" s="511"/>
      <c r="F13" s="309"/>
    </row>
    <row r="14" spans="1:6" ht="20.25" customHeight="1">
      <c r="A14" s="302"/>
      <c r="B14" s="303"/>
      <c r="C14" s="304" t="s">
        <v>163</v>
      </c>
      <c r="D14" s="305" t="s">
        <v>113</v>
      </c>
      <c r="E14" s="306" t="s">
        <v>371</v>
      </c>
      <c r="F14" s="307"/>
    </row>
    <row r="15" spans="1:6" ht="20.25" customHeight="1">
      <c r="A15" s="302"/>
      <c r="B15" s="303"/>
      <c r="C15" s="304" t="s">
        <v>163</v>
      </c>
      <c r="D15" s="308" t="s">
        <v>110</v>
      </c>
      <c r="E15" s="306" t="s">
        <v>372</v>
      </c>
      <c r="F15" s="307"/>
    </row>
    <row r="16" spans="1:6" ht="20.25" customHeight="1">
      <c r="A16" s="302"/>
      <c r="B16" s="303"/>
      <c r="C16" s="304" t="s">
        <v>163</v>
      </c>
      <c r="D16" s="308" t="s">
        <v>115</v>
      </c>
      <c r="E16" s="306" t="s">
        <v>373</v>
      </c>
      <c r="F16" s="307"/>
    </row>
    <row r="17" spans="1:6" ht="20.25" customHeight="1">
      <c r="A17" s="509" t="s">
        <v>90</v>
      </c>
      <c r="B17" s="510"/>
      <c r="C17" s="510"/>
      <c r="D17" s="510"/>
      <c r="E17" s="511"/>
      <c r="F17" s="309"/>
    </row>
    <row r="18" spans="1:6" ht="20.25" customHeight="1">
      <c r="A18" s="302"/>
      <c r="B18" s="303"/>
      <c r="C18" s="304" t="s">
        <v>163</v>
      </c>
      <c r="D18" s="305" t="s">
        <v>113</v>
      </c>
      <c r="E18" s="306" t="s">
        <v>374</v>
      </c>
      <c r="F18" s="307"/>
    </row>
    <row r="19" spans="1:6" ht="30" customHeight="1">
      <c r="A19" s="310"/>
      <c r="B19" s="311"/>
      <c r="C19" s="312" t="s">
        <v>163</v>
      </c>
      <c r="D19" s="313" t="s">
        <v>110</v>
      </c>
      <c r="E19" s="314" t="s">
        <v>436</v>
      </c>
      <c r="F19" s="315"/>
    </row>
    <row r="20" spans="1:6" s="156" customFormat="1" ht="32.25" customHeight="1">
      <c r="A20" s="316" t="s">
        <v>53</v>
      </c>
      <c r="B20" s="317"/>
      <c r="C20" s="317"/>
      <c r="D20" s="318"/>
      <c r="E20" s="319"/>
      <c r="F20" s="320"/>
    </row>
    <row r="21" spans="1:6" ht="22.5" customHeight="1">
      <c r="A21" s="296" t="s">
        <v>107</v>
      </c>
      <c r="B21" s="297" t="s">
        <v>108</v>
      </c>
      <c r="C21" s="298" t="s">
        <v>366</v>
      </c>
      <c r="D21" s="299" t="s">
        <v>109</v>
      </c>
      <c r="E21" s="300" t="s">
        <v>367</v>
      </c>
      <c r="F21" s="345" t="s">
        <v>475</v>
      </c>
    </row>
    <row r="22" spans="1:6" ht="20.25" customHeight="1">
      <c r="A22" s="506" t="s">
        <v>105</v>
      </c>
      <c r="B22" s="507"/>
      <c r="C22" s="507"/>
      <c r="D22" s="507"/>
      <c r="E22" s="508"/>
      <c r="F22" s="321"/>
    </row>
    <row r="23" spans="1:6" ht="20.25" customHeight="1">
      <c r="A23" s="302"/>
      <c r="B23" s="303"/>
      <c r="C23" s="322" t="s">
        <v>163</v>
      </c>
      <c r="D23" s="305" t="s">
        <v>113</v>
      </c>
      <c r="E23" s="323" t="s">
        <v>375</v>
      </c>
      <c r="F23" s="324" t="s">
        <v>376</v>
      </c>
    </row>
    <row r="24" spans="1:6" ht="20.25" customHeight="1">
      <c r="A24" s="302"/>
      <c r="B24" s="303"/>
      <c r="C24" s="322" t="s">
        <v>163</v>
      </c>
      <c r="D24" s="305" t="s">
        <v>110</v>
      </c>
      <c r="E24" s="323" t="s">
        <v>377</v>
      </c>
      <c r="F24" s="324" t="s">
        <v>378</v>
      </c>
    </row>
    <row r="25" spans="1:6" ht="27.75" customHeight="1">
      <c r="A25" s="302"/>
      <c r="B25" s="303"/>
      <c r="C25" s="322" t="s">
        <v>163</v>
      </c>
      <c r="D25" s="308" t="s">
        <v>110</v>
      </c>
      <c r="E25" s="323" t="s">
        <v>476</v>
      </c>
      <c r="F25" s="307"/>
    </row>
    <row r="26" spans="1:6" ht="27.75" customHeight="1">
      <c r="A26" s="302"/>
      <c r="B26" s="303"/>
      <c r="C26" s="322" t="s">
        <v>163</v>
      </c>
      <c r="D26" s="308" t="s">
        <v>115</v>
      </c>
      <c r="E26" s="323" t="s">
        <v>437</v>
      </c>
      <c r="F26" s="307"/>
    </row>
    <row r="27" spans="1:6" ht="20.25" customHeight="1">
      <c r="A27" s="509" t="s">
        <v>91</v>
      </c>
      <c r="B27" s="510"/>
      <c r="C27" s="510"/>
      <c r="D27" s="510"/>
      <c r="E27" s="511"/>
      <c r="F27" s="309"/>
    </row>
    <row r="28" spans="1:6" ht="20.25" customHeight="1">
      <c r="A28" s="302"/>
      <c r="B28" s="303"/>
      <c r="C28" s="322" t="s">
        <v>163</v>
      </c>
      <c r="D28" s="305" t="s">
        <v>113</v>
      </c>
      <c r="E28" s="323" t="s">
        <v>379</v>
      </c>
      <c r="F28" s="307"/>
    </row>
    <row r="29" spans="1:6" ht="30.75" customHeight="1">
      <c r="A29" s="302"/>
      <c r="B29" s="303"/>
      <c r="C29" s="322" t="s">
        <v>163</v>
      </c>
      <c r="D29" s="305" t="s">
        <v>113</v>
      </c>
      <c r="E29" s="323" t="s">
        <v>477</v>
      </c>
      <c r="F29" s="324" t="s">
        <v>380</v>
      </c>
    </row>
    <row r="30" spans="1:6" ht="20.25" customHeight="1">
      <c r="A30" s="302"/>
      <c r="B30" s="303"/>
      <c r="C30" s="322" t="s">
        <v>163</v>
      </c>
      <c r="D30" s="308" t="s">
        <v>110</v>
      </c>
      <c r="E30" s="323" t="s">
        <v>381</v>
      </c>
      <c r="F30" s="307"/>
    </row>
    <row r="31" spans="1:6" ht="20.25" customHeight="1">
      <c r="A31" s="302"/>
      <c r="B31" s="303"/>
      <c r="C31" s="322" t="s">
        <v>163</v>
      </c>
      <c r="D31" s="308" t="s">
        <v>115</v>
      </c>
      <c r="E31" s="323" t="s">
        <v>382</v>
      </c>
      <c r="F31" s="307"/>
    </row>
    <row r="32" spans="1:6" ht="20.25" customHeight="1">
      <c r="A32" s="302"/>
      <c r="B32" s="303"/>
      <c r="C32" s="322" t="s">
        <v>163</v>
      </c>
      <c r="D32" s="308" t="s">
        <v>115</v>
      </c>
      <c r="E32" s="323" t="s">
        <v>383</v>
      </c>
      <c r="F32" s="307"/>
    </row>
    <row r="33" spans="1:6" ht="20.25" customHeight="1">
      <c r="A33" s="509" t="s">
        <v>92</v>
      </c>
      <c r="B33" s="510"/>
      <c r="C33" s="510"/>
      <c r="D33" s="510"/>
      <c r="E33" s="511"/>
      <c r="F33" s="309"/>
    </row>
    <row r="34" spans="1:6" ht="20.25" customHeight="1">
      <c r="A34" s="325"/>
      <c r="B34" s="326"/>
      <c r="C34" s="322" t="s">
        <v>163</v>
      </c>
      <c r="D34" s="305" t="s">
        <v>113</v>
      </c>
      <c r="E34" s="323" t="s">
        <v>384</v>
      </c>
      <c r="F34" s="307"/>
    </row>
    <row r="35" spans="1:6" ht="20.25" customHeight="1">
      <c r="A35" s="325"/>
      <c r="B35" s="326"/>
      <c r="C35" s="322" t="s">
        <v>163</v>
      </c>
      <c r="D35" s="305" t="s">
        <v>110</v>
      </c>
      <c r="E35" s="323" t="s">
        <v>385</v>
      </c>
      <c r="F35" s="307"/>
    </row>
    <row r="36" spans="1:6" ht="27.75" customHeight="1">
      <c r="A36" s="325"/>
      <c r="B36" s="326"/>
      <c r="C36" s="322" t="s">
        <v>163</v>
      </c>
      <c r="D36" s="308" t="s">
        <v>115</v>
      </c>
      <c r="E36" s="323" t="s">
        <v>386</v>
      </c>
      <c r="F36" s="307"/>
    </row>
    <row r="37" spans="1:6" ht="20.25" customHeight="1">
      <c r="A37" s="509" t="s">
        <v>93</v>
      </c>
      <c r="B37" s="510"/>
      <c r="C37" s="510"/>
      <c r="D37" s="510"/>
      <c r="E37" s="511"/>
      <c r="F37" s="309"/>
    </row>
    <row r="38" spans="1:6" ht="20.25" customHeight="1">
      <c r="A38" s="325"/>
      <c r="B38" s="326"/>
      <c r="C38" s="322" t="s">
        <v>163</v>
      </c>
      <c r="D38" s="305" t="s">
        <v>113</v>
      </c>
      <c r="E38" s="323" t="s">
        <v>387</v>
      </c>
      <c r="F38" s="307"/>
    </row>
    <row r="39" spans="1:6" ht="20.25" customHeight="1">
      <c r="A39" s="325"/>
      <c r="B39" s="326"/>
      <c r="C39" s="322" t="s">
        <v>163</v>
      </c>
      <c r="D39" s="308" t="s">
        <v>110</v>
      </c>
      <c r="E39" s="323" t="s">
        <v>388</v>
      </c>
      <c r="F39" s="327" t="s">
        <v>389</v>
      </c>
    </row>
    <row r="40" spans="1:6" ht="27.75" customHeight="1">
      <c r="A40" s="328"/>
      <c r="B40" s="329"/>
      <c r="C40" s="330" t="s">
        <v>163</v>
      </c>
      <c r="D40" s="313" t="s">
        <v>115</v>
      </c>
      <c r="E40" s="331" t="s">
        <v>478</v>
      </c>
      <c r="F40" s="315"/>
    </row>
  </sheetData>
  <sheetProtection/>
  <mergeCells count="10">
    <mergeCell ref="A22:E22"/>
    <mergeCell ref="A27:E27"/>
    <mergeCell ref="A33:E33"/>
    <mergeCell ref="A37:E37"/>
    <mergeCell ref="A1:E1"/>
    <mergeCell ref="A4:E4"/>
    <mergeCell ref="A6:E6"/>
    <mergeCell ref="A10:E10"/>
    <mergeCell ref="A13:E13"/>
    <mergeCell ref="A17:E17"/>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2" r:id="rId3"/>
  <headerFooter scaleWithDoc="0" alignWithMargins="0">
    <oddFooter>&amp;L&amp;9 2024.03.01&amp;C-1-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Zeros="0" workbookViewId="0" topLeftCell="A1">
      <selection activeCell="A4" sqref="A4"/>
    </sheetView>
  </sheetViews>
  <sheetFormatPr defaultColWidth="9.00390625" defaultRowHeight="13.5"/>
  <cols>
    <col min="1" max="2" width="3.25390625" style="165" customWidth="1"/>
    <col min="3" max="3" width="3.625" style="165" customWidth="1"/>
    <col min="4" max="4" width="4.625" style="165" customWidth="1"/>
    <col min="5" max="5" width="86.50390625" style="163" customWidth="1"/>
    <col min="6" max="6" width="5.00390625" style="349" customWidth="1"/>
    <col min="7" max="16384" width="9.00390625" style="164" customWidth="1"/>
  </cols>
  <sheetData>
    <row r="1" spans="1:6" s="151" customFormat="1" ht="24" customHeight="1">
      <c r="A1" s="157" t="s">
        <v>54</v>
      </c>
      <c r="B1" s="158"/>
      <c r="C1" s="158"/>
      <c r="D1" s="158"/>
      <c r="E1" s="159"/>
      <c r="F1" s="344"/>
    </row>
    <row r="2" spans="1:6" s="151" customFormat="1" ht="22.5" customHeight="1">
      <c r="A2" s="339" t="s">
        <v>107</v>
      </c>
      <c r="B2" s="340" t="s">
        <v>108</v>
      </c>
      <c r="C2" s="341" t="s">
        <v>366</v>
      </c>
      <c r="D2" s="342" t="s">
        <v>109</v>
      </c>
      <c r="E2" s="343" t="s">
        <v>367</v>
      </c>
      <c r="F2" s="345" t="s">
        <v>475</v>
      </c>
    </row>
    <row r="3" spans="1:6" s="151" customFormat="1" ht="22.5" customHeight="1">
      <c r="A3" s="520" t="s">
        <v>112</v>
      </c>
      <c r="B3" s="521"/>
      <c r="C3" s="521"/>
      <c r="D3" s="521"/>
      <c r="E3" s="521"/>
      <c r="F3" s="346"/>
    </row>
    <row r="4" spans="1:6" s="151" customFormat="1" ht="19.5" customHeight="1">
      <c r="A4" s="325"/>
      <c r="B4" s="326"/>
      <c r="C4" s="326" t="s">
        <v>163</v>
      </c>
      <c r="D4" s="308" t="s">
        <v>113</v>
      </c>
      <c r="E4" s="306" t="s">
        <v>404</v>
      </c>
      <c r="F4" s="350" t="s">
        <v>403</v>
      </c>
    </row>
    <row r="5" spans="1:6" s="151" customFormat="1" ht="19.5" customHeight="1">
      <c r="A5" s="325"/>
      <c r="B5" s="326"/>
      <c r="C5" s="326" t="s">
        <v>163</v>
      </c>
      <c r="D5" s="308" t="s">
        <v>110</v>
      </c>
      <c r="E5" s="306" t="s">
        <v>405</v>
      </c>
      <c r="F5" s="350" t="s">
        <v>403</v>
      </c>
    </row>
    <row r="6" spans="1:6" s="151" customFormat="1" ht="19.5" customHeight="1">
      <c r="A6" s="325"/>
      <c r="B6" s="326"/>
      <c r="C6" s="326" t="s">
        <v>163</v>
      </c>
      <c r="D6" s="308" t="s">
        <v>115</v>
      </c>
      <c r="E6" s="306" t="s">
        <v>407</v>
      </c>
      <c r="F6" s="350" t="s">
        <v>406</v>
      </c>
    </row>
    <row r="7" spans="1:6" s="151" customFormat="1" ht="22.5" customHeight="1">
      <c r="A7" s="522" t="s">
        <v>114</v>
      </c>
      <c r="B7" s="523"/>
      <c r="C7" s="523"/>
      <c r="D7" s="523"/>
      <c r="E7" s="523"/>
      <c r="F7" s="347"/>
    </row>
    <row r="8" spans="1:6" s="151" customFormat="1" ht="19.5" customHeight="1">
      <c r="A8" s="325"/>
      <c r="B8" s="326"/>
      <c r="C8" s="326" t="s">
        <v>490</v>
      </c>
      <c r="D8" s="305" t="s">
        <v>113</v>
      </c>
      <c r="E8" s="306" t="s">
        <v>408</v>
      </c>
      <c r="F8" s="351" t="s">
        <v>409</v>
      </c>
    </row>
    <row r="9" spans="1:6" s="151" customFormat="1" ht="32.25" customHeight="1">
      <c r="A9" s="325"/>
      <c r="B9" s="326"/>
      <c r="C9" s="326"/>
      <c r="D9" s="305" t="s">
        <v>113</v>
      </c>
      <c r="E9" s="332" t="s">
        <v>479</v>
      </c>
      <c r="F9" s="351" t="s">
        <v>409</v>
      </c>
    </row>
    <row r="10" spans="1:6" s="151" customFormat="1" ht="30" customHeight="1">
      <c r="A10" s="325"/>
      <c r="B10" s="326"/>
      <c r="C10" s="333" t="s">
        <v>490</v>
      </c>
      <c r="D10" s="305" t="s">
        <v>110</v>
      </c>
      <c r="E10" s="306" t="s">
        <v>480</v>
      </c>
      <c r="F10" s="351" t="s">
        <v>409</v>
      </c>
    </row>
    <row r="11" spans="1:6" s="151" customFormat="1" ht="19.5" customHeight="1">
      <c r="A11" s="334"/>
      <c r="B11" s="335"/>
      <c r="C11" s="326" t="s">
        <v>490</v>
      </c>
      <c r="D11" s="308" t="s">
        <v>115</v>
      </c>
      <c r="E11" s="306" t="s">
        <v>411</v>
      </c>
      <c r="F11" s="350" t="s">
        <v>410</v>
      </c>
    </row>
    <row r="12" spans="1:6" s="6" customFormat="1" ht="22.5" customHeight="1">
      <c r="A12" s="522" t="s">
        <v>94</v>
      </c>
      <c r="B12" s="523"/>
      <c r="C12" s="523"/>
      <c r="D12" s="523"/>
      <c r="E12" s="523"/>
      <c r="F12" s="348"/>
    </row>
    <row r="13" spans="1:6" s="6" customFormat="1" ht="41.25" customHeight="1">
      <c r="A13" s="336"/>
      <c r="B13" s="337"/>
      <c r="C13" s="337"/>
      <c r="D13" s="338" t="s">
        <v>110</v>
      </c>
      <c r="E13" s="418" t="s">
        <v>518</v>
      </c>
      <c r="F13" s="352" t="s">
        <v>412</v>
      </c>
    </row>
    <row r="14" spans="1:4" ht="24.75" customHeight="1">
      <c r="A14" s="161" t="s">
        <v>413</v>
      </c>
      <c r="B14" s="162"/>
      <c r="C14" s="162"/>
      <c r="D14" s="167"/>
    </row>
    <row r="15" spans="1:6" s="151" customFormat="1" ht="22.5" customHeight="1">
      <c r="A15" s="339" t="s">
        <v>107</v>
      </c>
      <c r="B15" s="340" t="s">
        <v>108</v>
      </c>
      <c r="C15" s="341" t="s">
        <v>366</v>
      </c>
      <c r="D15" s="342" t="s">
        <v>109</v>
      </c>
      <c r="E15" s="343" t="s">
        <v>367</v>
      </c>
      <c r="F15" s="345" t="s">
        <v>475</v>
      </c>
    </row>
    <row r="16" spans="1:6" ht="22.5" customHeight="1">
      <c r="A16" s="520" t="s">
        <v>95</v>
      </c>
      <c r="B16" s="521"/>
      <c r="C16" s="521"/>
      <c r="D16" s="521"/>
      <c r="E16" s="521"/>
      <c r="F16" s="368"/>
    </row>
    <row r="17" spans="1:6" ht="19.5" customHeight="1">
      <c r="A17" s="354"/>
      <c r="B17" s="355"/>
      <c r="C17" s="333" t="s">
        <v>163</v>
      </c>
      <c r="D17" s="356" t="s">
        <v>113</v>
      </c>
      <c r="E17" s="357" t="s">
        <v>390</v>
      </c>
      <c r="F17" s="353"/>
    </row>
    <row r="18" spans="1:6" ht="19.5" customHeight="1">
      <c r="A18" s="354"/>
      <c r="B18" s="355"/>
      <c r="C18" s="333" t="s">
        <v>163</v>
      </c>
      <c r="D18" s="356" t="s">
        <v>110</v>
      </c>
      <c r="E18" s="357" t="s">
        <v>391</v>
      </c>
      <c r="F18" s="353"/>
    </row>
    <row r="19" spans="1:6" ht="29.25" customHeight="1">
      <c r="A19" s="354"/>
      <c r="B19" s="355"/>
      <c r="C19" s="333" t="s">
        <v>163</v>
      </c>
      <c r="D19" s="358" t="s">
        <v>110</v>
      </c>
      <c r="E19" s="357" t="s">
        <v>481</v>
      </c>
      <c r="F19" s="353"/>
    </row>
    <row r="20" spans="1:6" ht="28.5" customHeight="1">
      <c r="A20" s="354"/>
      <c r="B20" s="355"/>
      <c r="C20" s="333" t="s">
        <v>163</v>
      </c>
      <c r="D20" s="358" t="s">
        <v>115</v>
      </c>
      <c r="E20" s="357" t="s">
        <v>482</v>
      </c>
      <c r="F20" s="353"/>
    </row>
    <row r="21" spans="1:6" ht="22.5" customHeight="1">
      <c r="A21" s="522" t="s">
        <v>96</v>
      </c>
      <c r="B21" s="523"/>
      <c r="C21" s="523"/>
      <c r="D21" s="523"/>
      <c r="E21" s="523"/>
      <c r="F21" s="353"/>
    </row>
    <row r="22" spans="1:6" ht="30" customHeight="1">
      <c r="A22" s="354"/>
      <c r="B22" s="355"/>
      <c r="C22" s="333" t="s">
        <v>163</v>
      </c>
      <c r="D22" s="356" t="s">
        <v>113</v>
      </c>
      <c r="E22" s="357" t="s">
        <v>483</v>
      </c>
      <c r="F22" s="353"/>
    </row>
    <row r="23" spans="1:6" ht="19.5" customHeight="1">
      <c r="A23" s="354"/>
      <c r="B23" s="355"/>
      <c r="C23" s="333"/>
      <c r="D23" s="356" t="s">
        <v>113</v>
      </c>
      <c r="E23" s="357" t="s">
        <v>392</v>
      </c>
      <c r="F23" s="353"/>
    </row>
    <row r="24" spans="1:6" ht="30" customHeight="1">
      <c r="A24" s="354"/>
      <c r="B24" s="355"/>
      <c r="C24" s="333" t="s">
        <v>163</v>
      </c>
      <c r="D24" s="356" t="s">
        <v>113</v>
      </c>
      <c r="E24" s="357" t="s">
        <v>393</v>
      </c>
      <c r="F24" s="353"/>
    </row>
    <row r="25" spans="1:6" ht="18.75" customHeight="1">
      <c r="A25" s="524" t="s">
        <v>116</v>
      </c>
      <c r="B25" s="525"/>
      <c r="C25" s="525"/>
      <c r="D25" s="525"/>
      <c r="E25" s="525"/>
      <c r="F25" s="353"/>
    </row>
    <row r="26" spans="1:6" ht="22.5" customHeight="1">
      <c r="A26" s="518" t="s">
        <v>97</v>
      </c>
      <c r="B26" s="519"/>
      <c r="C26" s="519"/>
      <c r="D26" s="519"/>
      <c r="E26" s="519"/>
      <c r="F26" s="353"/>
    </row>
    <row r="27" spans="1:6" ht="30" customHeight="1">
      <c r="A27" s="354"/>
      <c r="B27" s="355"/>
      <c r="C27" s="333" t="s">
        <v>163</v>
      </c>
      <c r="D27" s="356" t="s">
        <v>110</v>
      </c>
      <c r="E27" s="357" t="s">
        <v>394</v>
      </c>
      <c r="F27" s="353"/>
    </row>
    <row r="28" spans="1:6" ht="22.5" customHeight="1">
      <c r="A28" s="518" t="s">
        <v>98</v>
      </c>
      <c r="B28" s="519"/>
      <c r="C28" s="519"/>
      <c r="D28" s="519"/>
      <c r="E28" s="519"/>
      <c r="F28" s="353"/>
    </row>
    <row r="29" spans="1:6" ht="30" customHeight="1">
      <c r="A29" s="359"/>
      <c r="B29" s="360"/>
      <c r="C29" s="360"/>
      <c r="D29" s="356" t="s">
        <v>110</v>
      </c>
      <c r="E29" s="357" t="s">
        <v>395</v>
      </c>
      <c r="F29" s="353"/>
    </row>
    <row r="30" spans="1:6" ht="30" customHeight="1">
      <c r="A30" s="354"/>
      <c r="B30" s="355"/>
      <c r="C30" s="333" t="s">
        <v>163</v>
      </c>
      <c r="D30" s="356"/>
      <c r="E30" s="357" t="s">
        <v>484</v>
      </c>
      <c r="F30" s="353"/>
    </row>
    <row r="31" spans="1:6" ht="30" customHeight="1">
      <c r="A31" s="354"/>
      <c r="B31" s="355"/>
      <c r="C31" s="333" t="s">
        <v>163</v>
      </c>
      <c r="D31" s="361"/>
      <c r="E31" s="357" t="s">
        <v>485</v>
      </c>
      <c r="F31" s="353"/>
    </row>
    <row r="32" spans="1:6" ht="22.5" customHeight="1">
      <c r="A32" s="518" t="s">
        <v>99</v>
      </c>
      <c r="B32" s="519"/>
      <c r="C32" s="519"/>
      <c r="D32" s="519"/>
      <c r="E32" s="519"/>
      <c r="F32" s="353"/>
    </row>
    <row r="33" spans="1:6" ht="30" customHeight="1">
      <c r="A33" s="354"/>
      <c r="B33" s="355"/>
      <c r="C33" s="333" t="s">
        <v>163</v>
      </c>
      <c r="D33" s="358" t="s">
        <v>110</v>
      </c>
      <c r="E33" s="357" t="s">
        <v>396</v>
      </c>
      <c r="F33" s="353"/>
    </row>
    <row r="34" spans="1:6" ht="22.5" customHeight="1">
      <c r="A34" s="518" t="s">
        <v>100</v>
      </c>
      <c r="B34" s="519"/>
      <c r="C34" s="519"/>
      <c r="D34" s="519"/>
      <c r="E34" s="519"/>
      <c r="F34" s="353"/>
    </row>
    <row r="35" spans="1:6" ht="42.75" customHeight="1">
      <c r="A35" s="359"/>
      <c r="B35" s="360"/>
      <c r="C35" s="333" t="s">
        <v>163</v>
      </c>
      <c r="D35" s="356" t="s">
        <v>113</v>
      </c>
      <c r="E35" s="362" t="s">
        <v>486</v>
      </c>
      <c r="F35" s="353"/>
    </row>
    <row r="36" spans="1:6" ht="45" customHeight="1">
      <c r="A36" s="363"/>
      <c r="B36" s="364"/>
      <c r="C36" s="365" t="s">
        <v>163</v>
      </c>
      <c r="D36" s="366" t="s">
        <v>110</v>
      </c>
      <c r="E36" s="410" t="s">
        <v>438</v>
      </c>
      <c r="F36" s="367"/>
    </row>
  </sheetData>
  <sheetProtection/>
  <mergeCells count="10">
    <mergeCell ref="A26:E26"/>
    <mergeCell ref="A28:E28"/>
    <mergeCell ref="A32:E32"/>
    <mergeCell ref="A34:E34"/>
    <mergeCell ref="A3:E3"/>
    <mergeCell ref="A7:E7"/>
    <mergeCell ref="A12:E12"/>
    <mergeCell ref="A16:E16"/>
    <mergeCell ref="A21:E21"/>
    <mergeCell ref="A25:E25"/>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1" r:id="rId3"/>
  <headerFooter scaleWithDoc="0" alignWithMargins="0">
    <oddFooter>&amp;L&amp;9 2024.03.01&amp;C-2-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showZeros="0" workbookViewId="0" topLeftCell="A1">
      <selection activeCell="A5" sqref="A5"/>
    </sheetView>
  </sheetViews>
  <sheetFormatPr defaultColWidth="9.00390625" defaultRowHeight="13.5"/>
  <cols>
    <col min="1" max="2" width="3.625" style="26" customWidth="1"/>
    <col min="3" max="3" width="4.125" style="26" customWidth="1"/>
    <col min="4" max="4" width="4.00390625" style="26" customWidth="1"/>
    <col min="5" max="5" width="86.625" style="26" customWidth="1"/>
    <col min="6" max="6" width="5.00390625" style="412" customWidth="1"/>
    <col min="7" max="16384" width="9.00390625" style="26" customWidth="1"/>
  </cols>
  <sheetData>
    <row r="1" spans="1:6" s="164" customFormat="1" ht="22.5" customHeight="1">
      <c r="A1" s="161" t="s">
        <v>414</v>
      </c>
      <c r="B1" s="162"/>
      <c r="C1" s="162"/>
      <c r="D1" s="167"/>
      <c r="E1" s="163"/>
      <c r="F1" s="349"/>
    </row>
    <row r="2" spans="1:6" s="151" customFormat="1" ht="22.5" customHeight="1">
      <c r="A2" s="339" t="s">
        <v>107</v>
      </c>
      <c r="B2" s="340" t="s">
        <v>108</v>
      </c>
      <c r="C2" s="341" t="s">
        <v>366</v>
      </c>
      <c r="D2" s="342" t="s">
        <v>109</v>
      </c>
      <c r="E2" s="343" t="s">
        <v>367</v>
      </c>
      <c r="F2" s="345" t="s">
        <v>475</v>
      </c>
    </row>
    <row r="3" spans="1:6" s="164" customFormat="1" ht="21" customHeight="1">
      <c r="A3" s="526" t="s">
        <v>101</v>
      </c>
      <c r="B3" s="527"/>
      <c r="C3" s="527"/>
      <c r="D3" s="527"/>
      <c r="E3" s="527"/>
      <c r="F3" s="411"/>
    </row>
    <row r="4" spans="1:6" s="164" customFormat="1" ht="19.5" customHeight="1">
      <c r="A4" s="359"/>
      <c r="B4" s="360"/>
      <c r="C4" s="326"/>
      <c r="D4" s="356" t="s">
        <v>110</v>
      </c>
      <c r="E4" s="357" t="s">
        <v>397</v>
      </c>
      <c r="F4" s="353"/>
    </row>
    <row r="5" spans="1:6" s="164" customFormat="1" ht="29.25" customHeight="1">
      <c r="A5" s="354"/>
      <c r="B5" s="355"/>
      <c r="C5" s="304" t="s">
        <v>163</v>
      </c>
      <c r="D5" s="361"/>
      <c r="E5" s="357" t="s">
        <v>487</v>
      </c>
      <c r="F5" s="353"/>
    </row>
    <row r="6" spans="1:6" s="164" customFormat="1" ht="19.5" customHeight="1">
      <c r="A6" s="354"/>
      <c r="B6" s="355"/>
      <c r="C6" s="304" t="s">
        <v>163</v>
      </c>
      <c r="D6" s="360"/>
      <c r="E6" s="357" t="s">
        <v>118</v>
      </c>
      <c r="F6" s="353"/>
    </row>
    <row r="7" spans="1:6" s="164" customFormat="1" ht="30" customHeight="1">
      <c r="A7" s="354"/>
      <c r="B7" s="355"/>
      <c r="C7" s="304" t="s">
        <v>163</v>
      </c>
      <c r="D7" s="360"/>
      <c r="E7" s="357" t="s">
        <v>119</v>
      </c>
      <c r="F7" s="353"/>
    </row>
    <row r="8" spans="1:6" s="164" customFormat="1" ht="19.5" customHeight="1">
      <c r="A8" s="354"/>
      <c r="B8" s="355"/>
      <c r="C8" s="304" t="s">
        <v>163</v>
      </c>
      <c r="D8" s="360"/>
      <c r="E8" s="357" t="s">
        <v>120</v>
      </c>
      <c r="F8" s="353"/>
    </row>
    <row r="9" spans="1:6" s="164" customFormat="1" ht="19.5" customHeight="1">
      <c r="A9" s="363"/>
      <c r="B9" s="364"/>
      <c r="C9" s="312" t="s">
        <v>163</v>
      </c>
      <c r="D9" s="376"/>
      <c r="E9" s="377" t="s">
        <v>121</v>
      </c>
      <c r="F9" s="367"/>
    </row>
    <row r="10" spans="1:6" s="164" customFormat="1" ht="27.75" customHeight="1">
      <c r="A10" s="166" t="s">
        <v>189</v>
      </c>
      <c r="B10" s="162"/>
      <c r="C10" s="162"/>
      <c r="D10" s="162"/>
      <c r="E10" s="163"/>
      <c r="F10" s="349"/>
    </row>
    <row r="11" spans="1:6" s="151" customFormat="1" ht="22.5" customHeight="1">
      <c r="A11" s="339" t="s">
        <v>107</v>
      </c>
      <c r="B11" s="340" t="s">
        <v>108</v>
      </c>
      <c r="C11" s="341" t="s">
        <v>366</v>
      </c>
      <c r="D11" s="342" t="s">
        <v>109</v>
      </c>
      <c r="E11" s="343" t="s">
        <v>367</v>
      </c>
      <c r="F11" s="345" t="s">
        <v>475</v>
      </c>
    </row>
    <row r="12" spans="1:6" s="164" customFormat="1" ht="24" customHeight="1">
      <c r="A12" s="528" t="s">
        <v>102</v>
      </c>
      <c r="B12" s="529"/>
      <c r="C12" s="529"/>
      <c r="D12" s="529"/>
      <c r="E12" s="529"/>
      <c r="F12" s="411"/>
    </row>
    <row r="13" spans="1:6" s="164" customFormat="1" ht="30" customHeight="1">
      <c r="A13" s="378"/>
      <c r="B13" s="379"/>
      <c r="C13" s="304" t="s">
        <v>163</v>
      </c>
      <c r="D13" s="356" t="s">
        <v>113</v>
      </c>
      <c r="E13" s="357" t="s">
        <v>488</v>
      </c>
      <c r="F13" s="353"/>
    </row>
    <row r="14" spans="1:6" s="164" customFormat="1" ht="21" customHeight="1">
      <c r="A14" s="530" t="s">
        <v>103</v>
      </c>
      <c r="B14" s="523"/>
      <c r="C14" s="523"/>
      <c r="D14" s="523"/>
      <c r="E14" s="523"/>
      <c r="F14" s="353"/>
    </row>
    <row r="15" spans="1:6" s="164" customFormat="1" ht="30" customHeight="1">
      <c r="A15" s="359"/>
      <c r="B15" s="360"/>
      <c r="C15" s="380"/>
      <c r="D15" s="356" t="s">
        <v>113</v>
      </c>
      <c r="E15" s="357" t="s">
        <v>398</v>
      </c>
      <c r="F15" s="353"/>
    </row>
    <row r="16" spans="1:6" s="164" customFormat="1" ht="19.5" customHeight="1">
      <c r="A16" s="354"/>
      <c r="B16" s="355"/>
      <c r="C16" s="304" t="s">
        <v>163</v>
      </c>
      <c r="D16" s="361"/>
      <c r="E16" s="357" t="s">
        <v>521</v>
      </c>
      <c r="F16" s="353"/>
    </row>
    <row r="17" spans="1:6" s="164" customFormat="1" ht="19.5" customHeight="1">
      <c r="A17" s="354"/>
      <c r="B17" s="355"/>
      <c r="C17" s="304" t="s">
        <v>163</v>
      </c>
      <c r="D17" s="361"/>
      <c r="E17" s="357" t="s">
        <v>122</v>
      </c>
      <c r="F17" s="353"/>
    </row>
    <row r="18" spans="1:6" s="164" customFormat="1" ht="19.5" customHeight="1">
      <c r="A18" s="354"/>
      <c r="B18" s="355"/>
      <c r="C18" s="304" t="s">
        <v>163</v>
      </c>
      <c r="D18" s="361"/>
      <c r="E18" s="357" t="s">
        <v>123</v>
      </c>
      <c r="F18" s="353"/>
    </row>
    <row r="19" spans="1:6" s="164" customFormat="1" ht="30" customHeight="1">
      <c r="A19" s="354"/>
      <c r="B19" s="355"/>
      <c r="C19" s="304" t="s">
        <v>163</v>
      </c>
      <c r="D19" s="361"/>
      <c r="E19" s="357" t="s">
        <v>441</v>
      </c>
      <c r="F19" s="353"/>
    </row>
    <row r="20" spans="1:6" s="164" customFormat="1" ht="30" customHeight="1">
      <c r="A20" s="354"/>
      <c r="B20" s="355"/>
      <c r="C20" s="355"/>
      <c r="D20" s="358" t="s">
        <v>110</v>
      </c>
      <c r="E20" s="362" t="s">
        <v>415</v>
      </c>
      <c r="F20" s="353"/>
    </row>
    <row r="21" spans="1:6" s="164" customFormat="1" ht="21" customHeight="1">
      <c r="A21" s="530" t="s">
        <v>104</v>
      </c>
      <c r="B21" s="523"/>
      <c r="C21" s="523"/>
      <c r="D21" s="523"/>
      <c r="E21" s="523"/>
      <c r="F21" s="353"/>
    </row>
    <row r="22" spans="1:6" s="164" customFormat="1" ht="19.5" customHeight="1">
      <c r="A22" s="354"/>
      <c r="B22" s="355"/>
      <c r="C22" s="355"/>
      <c r="D22" s="358" t="s">
        <v>110</v>
      </c>
      <c r="E22" s="357" t="s">
        <v>399</v>
      </c>
      <c r="F22" s="353"/>
    </row>
    <row r="23" spans="1:6" s="164" customFormat="1" ht="30" customHeight="1">
      <c r="A23" s="363"/>
      <c r="B23" s="364"/>
      <c r="C23" s="364"/>
      <c r="D23" s="366" t="s">
        <v>115</v>
      </c>
      <c r="E23" s="377" t="s">
        <v>400</v>
      </c>
      <c r="F23" s="367"/>
    </row>
    <row r="24" spans="1:6" s="164" customFormat="1" ht="25.5" customHeight="1">
      <c r="A24" s="166" t="s">
        <v>190</v>
      </c>
      <c r="B24" s="162"/>
      <c r="C24" s="162"/>
      <c r="D24" s="162"/>
      <c r="E24" s="163"/>
      <c r="F24" s="349"/>
    </row>
    <row r="25" spans="1:6" s="151" customFormat="1" ht="22.5" customHeight="1">
      <c r="A25" s="339" t="s">
        <v>107</v>
      </c>
      <c r="B25" s="340" t="s">
        <v>108</v>
      </c>
      <c r="C25" s="341" t="s">
        <v>366</v>
      </c>
      <c r="D25" s="342" t="s">
        <v>109</v>
      </c>
      <c r="E25" s="343" t="s">
        <v>367</v>
      </c>
      <c r="F25" s="345" t="s">
        <v>475</v>
      </c>
    </row>
    <row r="26" spans="1:6" s="164" customFormat="1" ht="21" customHeight="1">
      <c r="A26" s="528" t="s">
        <v>117</v>
      </c>
      <c r="B26" s="529"/>
      <c r="C26" s="529"/>
      <c r="D26" s="529"/>
      <c r="E26" s="529"/>
      <c r="F26" s="531"/>
    </row>
    <row r="27" spans="1:6" s="164" customFormat="1" ht="19.5" customHeight="1">
      <c r="A27" s="359"/>
      <c r="B27" s="360"/>
      <c r="C27" s="360"/>
      <c r="D27" s="356" t="s">
        <v>113</v>
      </c>
      <c r="E27" s="357" t="s">
        <v>401</v>
      </c>
      <c r="F27" s="353"/>
    </row>
    <row r="28" spans="1:6" s="164" customFormat="1" ht="19.5" customHeight="1">
      <c r="A28" s="354"/>
      <c r="B28" s="355"/>
      <c r="C28" s="304" t="s">
        <v>163</v>
      </c>
      <c r="D28" s="361"/>
      <c r="E28" s="357" t="s">
        <v>124</v>
      </c>
      <c r="F28" s="353"/>
    </row>
    <row r="29" spans="1:6" s="164" customFormat="1" ht="19.5" customHeight="1">
      <c r="A29" s="354"/>
      <c r="B29" s="355"/>
      <c r="C29" s="304" t="s">
        <v>163</v>
      </c>
      <c r="D29" s="361"/>
      <c r="E29" s="357" t="s">
        <v>125</v>
      </c>
      <c r="F29" s="353"/>
    </row>
    <row r="30" spans="1:6" s="164" customFormat="1" ht="19.5" customHeight="1">
      <c r="A30" s="354"/>
      <c r="B30" s="355"/>
      <c r="C30" s="304" t="s">
        <v>163</v>
      </c>
      <c r="D30" s="361"/>
      <c r="E30" s="357" t="s">
        <v>126</v>
      </c>
      <c r="F30" s="353"/>
    </row>
    <row r="31" spans="1:6" s="164" customFormat="1" ht="19.5" customHeight="1">
      <c r="A31" s="354"/>
      <c r="B31" s="355"/>
      <c r="C31" s="304" t="s">
        <v>163</v>
      </c>
      <c r="D31" s="361"/>
      <c r="E31" s="357" t="s">
        <v>129</v>
      </c>
      <c r="F31" s="353"/>
    </row>
    <row r="32" spans="1:6" s="164" customFormat="1" ht="19.5" customHeight="1">
      <c r="A32" s="354"/>
      <c r="B32" s="355"/>
      <c r="C32" s="304" t="s">
        <v>163</v>
      </c>
      <c r="D32" s="361"/>
      <c r="E32" s="357" t="s">
        <v>127</v>
      </c>
      <c r="F32" s="353"/>
    </row>
    <row r="33" spans="1:6" s="164" customFormat="1" ht="19.5" customHeight="1">
      <c r="A33" s="354"/>
      <c r="B33" s="355"/>
      <c r="C33" s="304" t="s">
        <v>163</v>
      </c>
      <c r="D33" s="361"/>
      <c r="E33" s="357" t="s">
        <v>128</v>
      </c>
      <c r="F33" s="353"/>
    </row>
    <row r="34" spans="1:6" s="164" customFormat="1" ht="19.5" customHeight="1">
      <c r="A34" s="354"/>
      <c r="B34" s="355"/>
      <c r="C34" s="304" t="s">
        <v>163</v>
      </c>
      <c r="D34" s="358" t="s">
        <v>110</v>
      </c>
      <c r="E34" s="357" t="s">
        <v>402</v>
      </c>
      <c r="F34" s="353"/>
    </row>
    <row r="35" spans="1:6" s="164" customFormat="1" ht="38.25" customHeight="1">
      <c r="A35" s="363"/>
      <c r="B35" s="364"/>
      <c r="C35" s="312" t="s">
        <v>163</v>
      </c>
      <c r="D35" s="366" t="s">
        <v>115</v>
      </c>
      <c r="E35" s="377" t="s">
        <v>489</v>
      </c>
      <c r="F35" s="367"/>
    </row>
  </sheetData>
  <sheetProtection/>
  <mergeCells count="5">
    <mergeCell ref="A3:E3"/>
    <mergeCell ref="A12:E12"/>
    <mergeCell ref="A14:E14"/>
    <mergeCell ref="A21:E21"/>
    <mergeCell ref="A26:F26"/>
  </mergeCells>
  <printOptions/>
  <pageMargins left="0.5905511811023623" right="0.1968503937007874" top="0.5118110236220472" bottom="0.5118110236220472" header="0.31496062992125984" footer="0.2755905511811024"/>
  <pageSetup fitToHeight="1" fitToWidth="1" horizontalDpi="600" verticalDpi="600" orientation="portrait" paperSize="9" scale="89" r:id="rId3"/>
  <headerFooter scaleWithDoc="0" alignWithMargins="0">
    <oddFooter>&amp;L&amp;9 2024.03.01&amp;C-3-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Q43"/>
  <sheetViews>
    <sheetView workbookViewId="0" topLeftCell="A1">
      <selection activeCell="S6" sqref="S6:U6"/>
    </sheetView>
  </sheetViews>
  <sheetFormatPr defaultColWidth="3.125" defaultRowHeight="13.5"/>
  <cols>
    <col min="1" max="1" width="2.875" style="89" customWidth="1"/>
    <col min="2" max="3" width="2.875" style="93" customWidth="1"/>
    <col min="4" max="4" width="3.125" style="93" customWidth="1"/>
    <col min="5" max="8" width="3.125" style="89" customWidth="1"/>
    <col min="9" max="9" width="3.625" style="89" customWidth="1"/>
    <col min="10" max="10" width="4.625" style="89" customWidth="1"/>
    <col min="11" max="11" width="2.125" style="96" customWidth="1"/>
    <col min="12" max="14" width="3.375" style="90" customWidth="1"/>
    <col min="15" max="15" width="3.625" style="90" customWidth="1"/>
    <col min="16" max="16" width="2.625" style="90" customWidth="1"/>
    <col min="17" max="18" width="3.625" style="90" customWidth="1"/>
    <col min="19" max="20" width="3.125" style="90" customWidth="1"/>
    <col min="21" max="21" width="3.25390625" style="90" customWidth="1"/>
    <col min="22" max="22" width="3.125" style="90" customWidth="1"/>
    <col min="23" max="23" width="5.375" style="90" customWidth="1"/>
    <col min="24" max="24" width="4.125" style="28" customWidth="1"/>
    <col min="25" max="25" width="3.125" style="92" customWidth="1"/>
    <col min="26" max="26" width="4.875" style="92" customWidth="1"/>
    <col min="27" max="27" width="2.625" style="90" customWidth="1"/>
    <col min="28" max="28" width="4.00390625" style="90" customWidth="1"/>
    <col min="29" max="29" width="3.125" style="90" customWidth="1"/>
    <col min="30" max="30" width="4.625" style="90" customWidth="1"/>
    <col min="31" max="32" width="2.375" style="90" customWidth="1"/>
    <col min="33" max="16384" width="3.125" style="89" customWidth="1"/>
  </cols>
  <sheetData>
    <row r="1" spans="1:32" ht="18" customHeight="1">
      <c r="A1" s="27" t="s">
        <v>137</v>
      </c>
      <c r="B1" s="27"/>
      <c r="C1" s="27"/>
      <c r="D1" s="90"/>
      <c r="E1" s="91"/>
      <c r="F1" s="91"/>
      <c r="G1" s="91"/>
      <c r="H1" s="91"/>
      <c r="I1" s="91"/>
      <c r="J1" s="91"/>
      <c r="K1" s="91"/>
      <c r="L1" s="91"/>
      <c r="M1" s="91"/>
      <c r="N1" s="91"/>
      <c r="O1" s="91"/>
      <c r="P1" s="91"/>
      <c r="Q1" s="91"/>
      <c r="R1" s="91"/>
      <c r="S1" s="91"/>
      <c r="T1" s="91"/>
      <c r="U1" s="91"/>
      <c r="V1" s="91"/>
      <c r="W1" s="91"/>
      <c r="X1" s="91"/>
      <c r="Y1" s="91"/>
      <c r="Z1" s="91"/>
      <c r="AA1" s="547"/>
      <c r="AB1" s="548"/>
      <c r="AC1" s="548"/>
      <c r="AD1" s="548"/>
      <c r="AE1" s="548"/>
      <c r="AF1" s="549"/>
    </row>
    <row r="2" spans="1:32" ht="15.75" customHeight="1">
      <c r="A2" s="27"/>
      <c r="B2" s="27"/>
      <c r="C2" s="27"/>
      <c r="D2" s="90"/>
      <c r="E2" s="90"/>
      <c r="F2" s="90"/>
      <c r="G2" s="90"/>
      <c r="H2" s="90"/>
      <c r="I2" s="90"/>
      <c r="J2" s="90"/>
      <c r="K2" s="62"/>
      <c r="AA2" s="550"/>
      <c r="AB2" s="551"/>
      <c r="AC2" s="551"/>
      <c r="AD2" s="551"/>
      <c r="AE2" s="551"/>
      <c r="AF2" s="552"/>
    </row>
    <row r="3" spans="1:11" ht="15.75" customHeight="1">
      <c r="A3" s="90"/>
      <c r="B3" s="29" t="s">
        <v>130</v>
      </c>
      <c r="D3" s="29"/>
      <c r="E3" s="29"/>
      <c r="F3" s="29"/>
      <c r="G3" s="29"/>
      <c r="H3" s="29"/>
      <c r="I3" s="29"/>
      <c r="J3" s="29"/>
      <c r="K3" s="62"/>
    </row>
    <row r="4" spans="1:31" ht="15.75" customHeight="1">
      <c r="A4" s="90"/>
      <c r="B4" s="31"/>
      <c r="C4" s="88" t="s">
        <v>266</v>
      </c>
      <c r="D4" s="88"/>
      <c r="E4" s="88"/>
      <c r="F4" s="88"/>
      <c r="G4" s="88"/>
      <c r="H4" s="88"/>
      <c r="I4" s="88"/>
      <c r="J4" s="88"/>
      <c r="K4" s="94"/>
      <c r="L4" s="88"/>
      <c r="M4" s="88"/>
      <c r="N4" s="88"/>
      <c r="O4" s="88"/>
      <c r="P4" s="88"/>
      <c r="Q4" s="88"/>
      <c r="R4" s="88"/>
      <c r="S4" s="88"/>
      <c r="T4" s="88"/>
      <c r="U4" s="88"/>
      <c r="V4" s="88"/>
      <c r="W4" s="88"/>
      <c r="X4" s="88"/>
      <c r="Y4" s="95"/>
      <c r="Z4" s="95"/>
      <c r="AA4" s="95"/>
      <c r="AB4" s="95"/>
      <c r="AC4" s="95"/>
      <c r="AD4" s="95"/>
      <c r="AE4" s="95"/>
    </row>
    <row r="5" ht="12.75" customHeight="1">
      <c r="C5" s="31"/>
    </row>
    <row r="6" spans="1:32" s="90" customFormat="1" ht="15.75" customHeight="1">
      <c r="A6" s="702" t="s">
        <v>152</v>
      </c>
      <c r="B6" s="703"/>
      <c r="C6" s="703"/>
      <c r="D6" s="703"/>
      <c r="E6" s="703"/>
      <c r="F6" s="703"/>
      <c r="G6" s="703"/>
      <c r="H6" s="703"/>
      <c r="I6" s="703"/>
      <c r="J6" s="703"/>
      <c r="K6" s="703"/>
      <c r="L6" s="703"/>
      <c r="M6" s="703"/>
      <c r="N6" s="703"/>
      <c r="O6" s="703"/>
      <c r="P6" s="703"/>
      <c r="Q6" s="703"/>
      <c r="R6" s="703"/>
      <c r="S6" s="701"/>
      <c r="T6" s="701"/>
      <c r="U6" s="701"/>
      <c r="V6" s="97" t="s">
        <v>143</v>
      </c>
      <c r="W6" s="406"/>
      <c r="X6" s="97" t="s">
        <v>144</v>
      </c>
      <c r="Y6" s="97" t="s">
        <v>288</v>
      </c>
      <c r="Z6" s="701"/>
      <c r="AA6" s="701"/>
      <c r="AB6" s="701"/>
      <c r="AC6" s="97" t="s">
        <v>143</v>
      </c>
      <c r="AD6" s="406"/>
      <c r="AE6" s="703" t="s">
        <v>289</v>
      </c>
      <c r="AF6" s="703"/>
    </row>
    <row r="7" ht="6" customHeight="1">
      <c r="C7" s="31"/>
    </row>
    <row r="8" spans="1:43" ht="27" customHeight="1" thickBot="1">
      <c r="A8" s="576" t="s">
        <v>16</v>
      </c>
      <c r="B8" s="577"/>
      <c r="C8" s="577"/>
      <c r="D8" s="577"/>
      <c r="E8" s="577"/>
      <c r="F8" s="577"/>
      <c r="G8" s="577"/>
      <c r="H8" s="577"/>
      <c r="I8" s="578"/>
      <c r="J8" s="704" t="s">
        <v>17</v>
      </c>
      <c r="K8" s="705"/>
      <c r="L8" s="576" t="s">
        <v>131</v>
      </c>
      <c r="M8" s="577"/>
      <c r="N8" s="577"/>
      <c r="O8" s="577"/>
      <c r="P8" s="578"/>
      <c r="Q8" s="685" t="s">
        <v>132</v>
      </c>
      <c r="R8" s="686"/>
      <c r="S8" s="686"/>
      <c r="T8" s="686"/>
      <c r="U8" s="687"/>
      <c r="V8" s="576" t="s">
        <v>145</v>
      </c>
      <c r="W8" s="577"/>
      <c r="X8" s="578"/>
      <c r="Y8" s="706" t="s">
        <v>153</v>
      </c>
      <c r="Z8" s="707"/>
      <c r="AA8" s="685" t="s">
        <v>133</v>
      </c>
      <c r="AB8" s="686"/>
      <c r="AC8" s="686"/>
      <c r="AD8" s="686"/>
      <c r="AE8" s="686"/>
      <c r="AF8" s="687"/>
      <c r="AM8" s="180"/>
      <c r="AN8" s="180"/>
      <c r="AO8" s="180"/>
      <c r="AP8" s="180"/>
      <c r="AQ8" s="180"/>
    </row>
    <row r="9" spans="1:39" ht="24" customHeight="1" thickTop="1">
      <c r="A9" s="688" t="s">
        <v>71</v>
      </c>
      <c r="B9" s="691" t="s">
        <v>18</v>
      </c>
      <c r="C9" s="691" t="s">
        <v>134</v>
      </c>
      <c r="D9" s="694" t="s">
        <v>457</v>
      </c>
      <c r="E9" s="695"/>
      <c r="F9" s="695"/>
      <c r="G9" s="695"/>
      <c r="H9" s="695"/>
      <c r="I9" s="696"/>
      <c r="J9" s="474"/>
      <c r="K9" s="204" t="s">
        <v>37</v>
      </c>
      <c r="L9" s="697"/>
      <c r="M9" s="698"/>
      <c r="N9" s="698"/>
      <c r="O9" s="698"/>
      <c r="P9" s="74" t="s">
        <v>154</v>
      </c>
      <c r="Q9" s="619"/>
      <c r="R9" s="620"/>
      <c r="S9" s="620"/>
      <c r="T9" s="620"/>
      <c r="U9" s="117" t="s">
        <v>155</v>
      </c>
      <c r="V9" s="699">
        <f>IF(Q9=0,"",ROUND(L9/Q9,2))</f>
      </c>
      <c r="W9" s="700"/>
      <c r="X9" s="74" t="s">
        <v>20</v>
      </c>
      <c r="Y9" s="623" t="s">
        <v>156</v>
      </c>
      <c r="Z9" s="624"/>
      <c r="AA9" s="557">
        <f>IF(COUNT(Q9)=0,"",ROUND(Q9*2.58,0))</f>
      </c>
      <c r="AB9" s="558"/>
      <c r="AC9" s="558"/>
      <c r="AD9" s="558"/>
      <c r="AE9" s="559" t="s">
        <v>218</v>
      </c>
      <c r="AF9" s="560"/>
      <c r="AI9" s="100"/>
      <c r="AJ9" s="101"/>
      <c r="AK9" s="179"/>
      <c r="AL9" s="179"/>
      <c r="AM9" s="102"/>
    </row>
    <row r="10" spans="1:39" ht="24" customHeight="1">
      <c r="A10" s="689"/>
      <c r="B10" s="692"/>
      <c r="C10" s="692"/>
      <c r="D10" s="566" t="s">
        <v>458</v>
      </c>
      <c r="E10" s="567"/>
      <c r="F10" s="567"/>
      <c r="G10" s="567"/>
      <c r="H10" s="567"/>
      <c r="I10" s="568"/>
      <c r="J10" s="475"/>
      <c r="K10" s="98" t="s">
        <v>37</v>
      </c>
      <c r="L10" s="537"/>
      <c r="M10" s="538"/>
      <c r="N10" s="538"/>
      <c r="O10" s="538"/>
      <c r="P10" s="482" t="s">
        <v>154</v>
      </c>
      <c r="Q10" s="539"/>
      <c r="R10" s="540"/>
      <c r="S10" s="540"/>
      <c r="T10" s="540"/>
      <c r="U10" s="103" t="s">
        <v>155</v>
      </c>
      <c r="V10" s="683">
        <f aca="true" t="shared" si="0" ref="V10:V26">IF(Q10=0,"",ROUND(L10/Q10,2))</f>
      </c>
      <c r="W10" s="684"/>
      <c r="X10" s="68" t="s">
        <v>20</v>
      </c>
      <c r="Y10" s="561" t="s">
        <v>158</v>
      </c>
      <c r="Z10" s="562"/>
      <c r="AA10" s="553">
        <f aca="true" t="shared" si="1" ref="AA10:AA18">IF(COUNT(Q10)=0,"",ROUND(Q10*2.58,0))</f>
      </c>
      <c r="AB10" s="554"/>
      <c r="AC10" s="554"/>
      <c r="AD10" s="554"/>
      <c r="AE10" s="555" t="s">
        <v>159</v>
      </c>
      <c r="AF10" s="556"/>
      <c r="AI10" s="100"/>
      <c r="AJ10" s="101"/>
      <c r="AK10" s="179"/>
      <c r="AL10" s="179"/>
      <c r="AM10" s="102"/>
    </row>
    <row r="11" spans="1:39" ht="24" customHeight="1">
      <c r="A11" s="689"/>
      <c r="B11" s="692"/>
      <c r="C11" s="692"/>
      <c r="D11" s="566" t="s">
        <v>459</v>
      </c>
      <c r="E11" s="567"/>
      <c r="F11" s="567"/>
      <c r="G11" s="567"/>
      <c r="H11" s="567"/>
      <c r="I11" s="568"/>
      <c r="J11" s="475"/>
      <c r="K11" s="98" t="s">
        <v>37</v>
      </c>
      <c r="L11" s="537"/>
      <c r="M11" s="538"/>
      <c r="N11" s="538"/>
      <c r="O11" s="538"/>
      <c r="P11" s="483" t="s">
        <v>154</v>
      </c>
      <c r="Q11" s="539"/>
      <c r="R11" s="540"/>
      <c r="S11" s="540"/>
      <c r="T11" s="540"/>
      <c r="U11" s="103" t="s">
        <v>155</v>
      </c>
      <c r="V11" s="683">
        <f t="shared" si="0"/>
      </c>
      <c r="W11" s="684"/>
      <c r="X11" s="68" t="s">
        <v>20</v>
      </c>
      <c r="Y11" s="561" t="s">
        <v>156</v>
      </c>
      <c r="Z11" s="562"/>
      <c r="AA11" s="553">
        <f t="shared" si="1"/>
      </c>
      <c r="AB11" s="554"/>
      <c r="AC11" s="554"/>
      <c r="AD11" s="554"/>
      <c r="AE11" s="555" t="s">
        <v>159</v>
      </c>
      <c r="AF11" s="556"/>
      <c r="AI11" s="100"/>
      <c r="AJ11" s="101"/>
      <c r="AK11" s="179"/>
      <c r="AL11" s="179"/>
      <c r="AM11" s="102"/>
    </row>
    <row r="12" spans="1:39" ht="24" customHeight="1">
      <c r="A12" s="689"/>
      <c r="B12" s="692"/>
      <c r="C12" s="692"/>
      <c r="D12" s="566" t="s">
        <v>460</v>
      </c>
      <c r="E12" s="567"/>
      <c r="F12" s="567"/>
      <c r="G12" s="567"/>
      <c r="H12" s="567"/>
      <c r="I12" s="568"/>
      <c r="J12" s="475"/>
      <c r="K12" s="98" t="s">
        <v>37</v>
      </c>
      <c r="L12" s="537"/>
      <c r="M12" s="538"/>
      <c r="N12" s="538"/>
      <c r="O12" s="538"/>
      <c r="P12" s="482" t="s">
        <v>154</v>
      </c>
      <c r="Q12" s="539"/>
      <c r="R12" s="540"/>
      <c r="S12" s="540"/>
      <c r="T12" s="540"/>
      <c r="U12" s="103" t="s">
        <v>155</v>
      </c>
      <c r="V12" s="683">
        <f t="shared" si="0"/>
      </c>
      <c r="W12" s="684"/>
      <c r="X12" s="68" t="s">
        <v>20</v>
      </c>
      <c r="Y12" s="561" t="s">
        <v>156</v>
      </c>
      <c r="Z12" s="562"/>
      <c r="AA12" s="553">
        <f t="shared" si="1"/>
      </c>
      <c r="AB12" s="554"/>
      <c r="AC12" s="554"/>
      <c r="AD12" s="554"/>
      <c r="AE12" s="555" t="s">
        <v>160</v>
      </c>
      <c r="AF12" s="556"/>
      <c r="AI12" s="100"/>
      <c r="AJ12" s="101"/>
      <c r="AK12" s="102"/>
      <c r="AL12" s="102"/>
      <c r="AM12" s="102"/>
    </row>
    <row r="13" spans="1:39" ht="24" customHeight="1">
      <c r="A13" s="689"/>
      <c r="B13" s="692"/>
      <c r="C13" s="692"/>
      <c r="D13" s="566" t="s">
        <v>461</v>
      </c>
      <c r="E13" s="567"/>
      <c r="F13" s="567"/>
      <c r="G13" s="567"/>
      <c r="H13" s="567"/>
      <c r="I13" s="568"/>
      <c r="J13" s="475"/>
      <c r="K13" s="98" t="s">
        <v>37</v>
      </c>
      <c r="L13" s="537"/>
      <c r="M13" s="538"/>
      <c r="N13" s="538"/>
      <c r="O13" s="538"/>
      <c r="P13" s="483" t="s">
        <v>154</v>
      </c>
      <c r="Q13" s="539"/>
      <c r="R13" s="540"/>
      <c r="S13" s="540"/>
      <c r="T13" s="540"/>
      <c r="U13" s="103" t="s">
        <v>155</v>
      </c>
      <c r="V13" s="683">
        <f t="shared" si="0"/>
      </c>
      <c r="W13" s="684"/>
      <c r="X13" s="68" t="s">
        <v>20</v>
      </c>
      <c r="Y13" s="561" t="s">
        <v>156</v>
      </c>
      <c r="Z13" s="562"/>
      <c r="AA13" s="553">
        <f t="shared" si="1"/>
      </c>
      <c r="AB13" s="554"/>
      <c r="AC13" s="554"/>
      <c r="AD13" s="554"/>
      <c r="AE13" s="555" t="s">
        <v>160</v>
      </c>
      <c r="AF13" s="556"/>
      <c r="AI13" s="100"/>
      <c r="AJ13" s="101"/>
      <c r="AK13" s="102"/>
      <c r="AL13" s="102"/>
      <c r="AM13" s="102"/>
    </row>
    <row r="14" spans="1:39" ht="24" customHeight="1">
      <c r="A14" s="689"/>
      <c r="B14" s="692"/>
      <c r="C14" s="692"/>
      <c r="D14" s="566" t="s">
        <v>462</v>
      </c>
      <c r="E14" s="567"/>
      <c r="F14" s="567"/>
      <c r="G14" s="567"/>
      <c r="H14" s="567"/>
      <c r="I14" s="568"/>
      <c r="J14" s="475"/>
      <c r="K14" s="98" t="s">
        <v>37</v>
      </c>
      <c r="L14" s="537"/>
      <c r="M14" s="538"/>
      <c r="N14" s="538"/>
      <c r="O14" s="538"/>
      <c r="P14" s="482" t="s">
        <v>154</v>
      </c>
      <c r="Q14" s="539"/>
      <c r="R14" s="540"/>
      <c r="S14" s="540"/>
      <c r="T14" s="540"/>
      <c r="U14" s="103" t="s">
        <v>155</v>
      </c>
      <c r="V14" s="683">
        <f t="shared" si="0"/>
      </c>
      <c r="W14" s="684"/>
      <c r="X14" s="68" t="s">
        <v>20</v>
      </c>
      <c r="Y14" s="561" t="s">
        <v>156</v>
      </c>
      <c r="Z14" s="562"/>
      <c r="AA14" s="553">
        <f t="shared" si="1"/>
      </c>
      <c r="AB14" s="554"/>
      <c r="AC14" s="554"/>
      <c r="AD14" s="554"/>
      <c r="AE14" s="555" t="s">
        <v>160</v>
      </c>
      <c r="AF14" s="556"/>
      <c r="AI14" s="100"/>
      <c r="AJ14" s="101"/>
      <c r="AK14" s="102"/>
      <c r="AL14" s="102"/>
      <c r="AM14" s="102"/>
    </row>
    <row r="15" spans="1:32" ht="24" customHeight="1">
      <c r="A15" s="689"/>
      <c r="B15" s="692"/>
      <c r="C15" s="692"/>
      <c r="D15" s="566" t="s">
        <v>463</v>
      </c>
      <c r="E15" s="567"/>
      <c r="F15" s="567"/>
      <c r="G15" s="567"/>
      <c r="H15" s="567"/>
      <c r="I15" s="568"/>
      <c r="J15" s="475"/>
      <c r="K15" s="98" t="s">
        <v>37</v>
      </c>
      <c r="L15" s="537"/>
      <c r="M15" s="538"/>
      <c r="N15" s="538"/>
      <c r="O15" s="538"/>
      <c r="P15" s="483" t="s">
        <v>154</v>
      </c>
      <c r="Q15" s="539"/>
      <c r="R15" s="540"/>
      <c r="S15" s="540"/>
      <c r="T15" s="540"/>
      <c r="U15" s="103" t="s">
        <v>155</v>
      </c>
      <c r="V15" s="683">
        <f t="shared" si="0"/>
      </c>
      <c r="W15" s="684"/>
      <c r="X15" s="68" t="s">
        <v>20</v>
      </c>
      <c r="Y15" s="561" t="s">
        <v>156</v>
      </c>
      <c r="Z15" s="562"/>
      <c r="AA15" s="553">
        <f t="shared" si="1"/>
      </c>
      <c r="AB15" s="554"/>
      <c r="AC15" s="554"/>
      <c r="AD15" s="554"/>
      <c r="AE15" s="555" t="s">
        <v>160</v>
      </c>
      <c r="AF15" s="556"/>
    </row>
    <row r="16" spans="1:32" ht="24" customHeight="1">
      <c r="A16" s="689"/>
      <c r="B16" s="692"/>
      <c r="C16" s="692"/>
      <c r="D16" s="566" t="s">
        <v>464</v>
      </c>
      <c r="E16" s="567"/>
      <c r="F16" s="567"/>
      <c r="G16" s="567"/>
      <c r="H16" s="567"/>
      <c r="I16" s="568"/>
      <c r="J16" s="475"/>
      <c r="K16" s="98" t="s">
        <v>37</v>
      </c>
      <c r="L16" s="537"/>
      <c r="M16" s="538"/>
      <c r="N16" s="538"/>
      <c r="O16" s="538"/>
      <c r="P16" s="482" t="s">
        <v>154</v>
      </c>
      <c r="Q16" s="539"/>
      <c r="R16" s="540"/>
      <c r="S16" s="540"/>
      <c r="T16" s="540"/>
      <c r="U16" s="103" t="s">
        <v>155</v>
      </c>
      <c r="V16" s="683">
        <f t="shared" si="0"/>
      </c>
      <c r="W16" s="684"/>
      <c r="X16" s="68" t="s">
        <v>20</v>
      </c>
      <c r="Y16" s="561" t="s">
        <v>156</v>
      </c>
      <c r="Z16" s="562"/>
      <c r="AA16" s="553">
        <f t="shared" si="1"/>
      </c>
      <c r="AB16" s="554"/>
      <c r="AC16" s="554"/>
      <c r="AD16" s="554"/>
      <c r="AE16" s="555" t="s">
        <v>160</v>
      </c>
      <c r="AF16" s="556"/>
    </row>
    <row r="17" spans="1:32" ht="24" customHeight="1">
      <c r="A17" s="689"/>
      <c r="B17" s="692"/>
      <c r="C17" s="693"/>
      <c r="D17" s="678" t="s">
        <v>465</v>
      </c>
      <c r="E17" s="679"/>
      <c r="F17" s="679"/>
      <c r="G17" s="679"/>
      <c r="H17" s="679"/>
      <c r="I17" s="680"/>
      <c r="J17" s="476"/>
      <c r="K17" s="104" t="s">
        <v>37</v>
      </c>
      <c r="L17" s="574"/>
      <c r="M17" s="575"/>
      <c r="N17" s="575"/>
      <c r="O17" s="575"/>
      <c r="P17" s="484" t="s">
        <v>154</v>
      </c>
      <c r="Q17" s="625"/>
      <c r="R17" s="626"/>
      <c r="S17" s="626"/>
      <c r="T17" s="626"/>
      <c r="U17" s="105" t="s">
        <v>155</v>
      </c>
      <c r="V17" s="681">
        <f t="shared" si="0"/>
      </c>
      <c r="W17" s="682"/>
      <c r="X17" s="71" t="s">
        <v>20</v>
      </c>
      <c r="Y17" s="600" t="s">
        <v>156</v>
      </c>
      <c r="Z17" s="601"/>
      <c r="AA17" s="602">
        <f t="shared" si="1"/>
      </c>
      <c r="AB17" s="603"/>
      <c r="AC17" s="603"/>
      <c r="AD17" s="603"/>
      <c r="AE17" s="604" t="s">
        <v>160</v>
      </c>
      <c r="AF17" s="605"/>
    </row>
    <row r="18" spans="1:32" ht="24" customHeight="1">
      <c r="A18" s="689"/>
      <c r="B18" s="692"/>
      <c r="C18" s="665" t="s">
        <v>67</v>
      </c>
      <c r="D18" s="666"/>
      <c r="E18" s="666"/>
      <c r="F18" s="666"/>
      <c r="G18" s="666"/>
      <c r="H18" s="666"/>
      <c r="I18" s="667"/>
      <c r="J18" s="475"/>
      <c r="K18" s="98" t="s">
        <v>37</v>
      </c>
      <c r="L18" s="668"/>
      <c r="M18" s="669"/>
      <c r="N18" s="669"/>
      <c r="O18" s="669"/>
      <c r="P18" s="483" t="s">
        <v>154</v>
      </c>
      <c r="Q18" s="670"/>
      <c r="R18" s="671"/>
      <c r="S18" s="671"/>
      <c r="T18" s="671"/>
      <c r="U18" s="99" t="s">
        <v>155</v>
      </c>
      <c r="V18" s="672">
        <f t="shared" si="0"/>
      </c>
      <c r="W18" s="673"/>
      <c r="X18" s="106" t="s">
        <v>20</v>
      </c>
      <c r="Y18" s="674" t="s">
        <v>156</v>
      </c>
      <c r="Z18" s="675"/>
      <c r="AA18" s="640">
        <f t="shared" si="1"/>
      </c>
      <c r="AB18" s="641"/>
      <c r="AC18" s="641"/>
      <c r="AD18" s="641"/>
      <c r="AE18" s="676" t="s">
        <v>160</v>
      </c>
      <c r="AF18" s="677"/>
    </row>
    <row r="19" spans="1:34" s="90" customFormat="1" ht="24" customHeight="1">
      <c r="A19" s="689"/>
      <c r="B19" s="693"/>
      <c r="C19" s="652" t="s">
        <v>19</v>
      </c>
      <c r="D19" s="653"/>
      <c r="E19" s="653"/>
      <c r="F19" s="653"/>
      <c r="G19" s="653"/>
      <c r="H19" s="653"/>
      <c r="I19" s="654"/>
      <c r="J19" s="488">
        <f>SUM(J9:J18)</f>
        <v>0</v>
      </c>
      <c r="K19" s="108" t="s">
        <v>37</v>
      </c>
      <c r="L19" s="655">
        <f>IF(COUNT(L9:L18)=0,"",SUM(L9:L18))</f>
      </c>
      <c r="M19" s="656"/>
      <c r="N19" s="656"/>
      <c r="O19" s="656"/>
      <c r="P19" s="485" t="s">
        <v>154</v>
      </c>
      <c r="Q19" s="657">
        <f>IF(COUNT(Q9:Q18)=0,"",SUM(Q9:Q18))</f>
      </c>
      <c r="R19" s="658"/>
      <c r="S19" s="658"/>
      <c r="T19" s="658"/>
      <c r="U19" s="107" t="s">
        <v>155</v>
      </c>
      <c r="V19" s="659">
        <f>IF(COUNT(V9:V18)=0,"",ROUND(L19/Q19,2))</f>
      </c>
      <c r="W19" s="660"/>
      <c r="X19" s="109" t="s">
        <v>20</v>
      </c>
      <c r="Y19" s="661" t="s">
        <v>156</v>
      </c>
      <c r="Z19" s="662"/>
      <c r="AA19" s="663">
        <f>SUM(AA9:AD18)</f>
        <v>0</v>
      </c>
      <c r="AB19" s="664">
        <f>IF(COUNT(W9:W18)=0,0,ROUND(W19*2.58,0))</f>
        <v>0</v>
      </c>
      <c r="AC19" s="664">
        <f>IF(COUNT(X9:X18)=0,0,ROUND(X19*2.58,0))</f>
        <v>0</v>
      </c>
      <c r="AD19" s="664">
        <f>IF(COUNT(Y9:Y18)=0,0,ROUND(Y19*2.58,0))</f>
        <v>0</v>
      </c>
      <c r="AE19" s="644" t="s">
        <v>160</v>
      </c>
      <c r="AF19" s="645"/>
      <c r="AG19" s="89"/>
      <c r="AH19" s="89"/>
    </row>
    <row r="20" spans="1:32" ht="24" customHeight="1">
      <c r="A20" s="689"/>
      <c r="B20" s="646" t="s">
        <v>192</v>
      </c>
      <c r="C20" s="566" t="s">
        <v>196</v>
      </c>
      <c r="D20" s="567"/>
      <c r="E20" s="567"/>
      <c r="F20" s="567"/>
      <c r="G20" s="567"/>
      <c r="H20" s="567"/>
      <c r="I20" s="568"/>
      <c r="J20" s="477"/>
      <c r="K20" s="110" t="s">
        <v>37</v>
      </c>
      <c r="L20" s="537"/>
      <c r="M20" s="538"/>
      <c r="N20" s="538"/>
      <c r="O20" s="538"/>
      <c r="P20" s="483" t="s">
        <v>154</v>
      </c>
      <c r="Q20" s="539"/>
      <c r="R20" s="540"/>
      <c r="S20" s="540"/>
      <c r="T20" s="540"/>
      <c r="U20" s="178" t="s">
        <v>209</v>
      </c>
      <c r="V20" s="650">
        <f t="shared" si="0"/>
      </c>
      <c r="W20" s="651"/>
      <c r="X20" s="405" t="s">
        <v>161</v>
      </c>
      <c r="Y20" s="561" t="s">
        <v>162</v>
      </c>
      <c r="Z20" s="562"/>
      <c r="AA20" s="553">
        <f>IF(COUNT(Q20)=0,"",ROUND(Q20*2.23,0))</f>
      </c>
      <c r="AB20" s="554"/>
      <c r="AC20" s="554"/>
      <c r="AD20" s="554"/>
      <c r="AE20" s="555" t="s">
        <v>160</v>
      </c>
      <c r="AF20" s="556"/>
    </row>
    <row r="21" spans="1:32" s="26" customFormat="1" ht="24" customHeight="1">
      <c r="A21" s="689"/>
      <c r="B21" s="647"/>
      <c r="C21" s="534" t="s">
        <v>425</v>
      </c>
      <c r="D21" s="535"/>
      <c r="E21" s="535"/>
      <c r="F21" s="535"/>
      <c r="G21" s="535"/>
      <c r="H21" s="535"/>
      <c r="I21" s="536"/>
      <c r="J21" s="478"/>
      <c r="K21" s="394" t="s">
        <v>37</v>
      </c>
      <c r="L21" s="537"/>
      <c r="M21" s="538"/>
      <c r="N21" s="538"/>
      <c r="O21" s="538"/>
      <c r="P21" s="486" t="s">
        <v>154</v>
      </c>
      <c r="Q21" s="539"/>
      <c r="R21" s="540"/>
      <c r="S21" s="540"/>
      <c r="T21" s="540"/>
      <c r="U21" s="177" t="s">
        <v>525</v>
      </c>
      <c r="V21" s="541">
        <f t="shared" si="0"/>
      </c>
      <c r="W21" s="542"/>
      <c r="X21" s="67" t="s">
        <v>526</v>
      </c>
      <c r="Y21" s="543" t="s">
        <v>563</v>
      </c>
      <c r="Z21" s="544"/>
      <c r="AA21" s="545">
        <f>IF(COUNT(Q21)=0,"",ROUND(Q21*0,0))</f>
      </c>
      <c r="AB21" s="546"/>
      <c r="AC21" s="546"/>
      <c r="AD21" s="546"/>
      <c r="AE21" s="532" t="s">
        <v>157</v>
      </c>
      <c r="AF21" s="533"/>
    </row>
    <row r="22" spans="1:32" ht="24" customHeight="1">
      <c r="A22" s="689"/>
      <c r="B22" s="648"/>
      <c r="C22" s="563" t="s">
        <v>59</v>
      </c>
      <c r="D22" s="564"/>
      <c r="E22" s="564"/>
      <c r="F22" s="564"/>
      <c r="G22" s="564"/>
      <c r="H22" s="564"/>
      <c r="I22" s="565"/>
      <c r="J22" s="478"/>
      <c r="K22" s="98" t="s">
        <v>37</v>
      </c>
      <c r="L22" s="537"/>
      <c r="M22" s="538"/>
      <c r="N22" s="538"/>
      <c r="O22" s="538"/>
      <c r="P22" s="482" t="s">
        <v>154</v>
      </c>
      <c r="Q22" s="539"/>
      <c r="R22" s="540"/>
      <c r="S22" s="540"/>
      <c r="T22" s="540"/>
      <c r="U22" s="177" t="s">
        <v>208</v>
      </c>
      <c r="V22" s="541">
        <f t="shared" si="0"/>
      </c>
      <c r="W22" s="542"/>
      <c r="X22" s="168" t="s">
        <v>207</v>
      </c>
      <c r="Y22" s="561" t="s">
        <v>427</v>
      </c>
      <c r="Z22" s="562"/>
      <c r="AA22" s="553">
        <f>IF(COUNT(Q22)=0,"",ROUND(Q22*0.579,0))</f>
      </c>
      <c r="AB22" s="554"/>
      <c r="AC22" s="554"/>
      <c r="AD22" s="554"/>
      <c r="AE22" s="555" t="s">
        <v>157</v>
      </c>
      <c r="AF22" s="556"/>
    </row>
    <row r="23" spans="1:32" ht="24" customHeight="1">
      <c r="A23" s="689"/>
      <c r="B23" s="648"/>
      <c r="C23" s="563" t="s">
        <v>197</v>
      </c>
      <c r="D23" s="564"/>
      <c r="E23" s="564"/>
      <c r="F23" s="564"/>
      <c r="G23" s="564"/>
      <c r="H23" s="564"/>
      <c r="I23" s="565"/>
      <c r="J23" s="479"/>
      <c r="K23" s="111" t="s">
        <v>37</v>
      </c>
      <c r="L23" s="537"/>
      <c r="M23" s="538"/>
      <c r="N23" s="538"/>
      <c r="O23" s="538"/>
      <c r="P23" s="482" t="s">
        <v>154</v>
      </c>
      <c r="Q23" s="539"/>
      <c r="R23" s="540"/>
      <c r="S23" s="540"/>
      <c r="T23" s="540"/>
      <c r="U23" s="103" t="s">
        <v>155</v>
      </c>
      <c r="V23" s="541">
        <f t="shared" si="0"/>
      </c>
      <c r="W23" s="542"/>
      <c r="X23" s="65" t="s">
        <v>20</v>
      </c>
      <c r="Y23" s="561" t="s">
        <v>158</v>
      </c>
      <c r="Z23" s="562"/>
      <c r="AA23" s="553">
        <f>IF(COUNT(Q23)=0,"",ROUND(Q23*2.58,0))</f>
      </c>
      <c r="AB23" s="554"/>
      <c r="AC23" s="554"/>
      <c r="AD23" s="554"/>
      <c r="AE23" s="555" t="s">
        <v>159</v>
      </c>
      <c r="AF23" s="556"/>
    </row>
    <row r="24" spans="1:32" ht="24" customHeight="1">
      <c r="A24" s="689"/>
      <c r="B24" s="648"/>
      <c r="C24" s="563" t="s">
        <v>198</v>
      </c>
      <c r="D24" s="564"/>
      <c r="E24" s="564"/>
      <c r="F24" s="564"/>
      <c r="G24" s="564"/>
      <c r="H24" s="564"/>
      <c r="I24" s="565"/>
      <c r="J24" s="479"/>
      <c r="K24" s="111" t="s">
        <v>37</v>
      </c>
      <c r="L24" s="537"/>
      <c r="M24" s="538"/>
      <c r="N24" s="538"/>
      <c r="O24" s="538"/>
      <c r="P24" s="482" t="s">
        <v>154</v>
      </c>
      <c r="Q24" s="539"/>
      <c r="R24" s="540"/>
      <c r="S24" s="540"/>
      <c r="T24" s="540"/>
      <c r="U24" s="103" t="s">
        <v>155</v>
      </c>
      <c r="V24" s="541">
        <f t="shared" si="0"/>
      </c>
      <c r="W24" s="542"/>
      <c r="X24" s="65" t="s">
        <v>20</v>
      </c>
      <c r="Y24" s="561" t="s">
        <v>191</v>
      </c>
      <c r="Z24" s="562"/>
      <c r="AA24" s="553">
        <f>IF(COUNT(Q24)=0,"",ROUND(Q24*2.32,0))</f>
      </c>
      <c r="AB24" s="554"/>
      <c r="AC24" s="554"/>
      <c r="AD24" s="554"/>
      <c r="AE24" s="555" t="s">
        <v>157</v>
      </c>
      <c r="AF24" s="556"/>
    </row>
    <row r="25" spans="1:32" ht="24" customHeight="1">
      <c r="A25" s="689"/>
      <c r="B25" s="648"/>
      <c r="C25" s="563" t="s">
        <v>60</v>
      </c>
      <c r="D25" s="564"/>
      <c r="E25" s="564"/>
      <c r="F25" s="564"/>
      <c r="G25" s="564"/>
      <c r="H25" s="564"/>
      <c r="I25" s="565"/>
      <c r="J25" s="479"/>
      <c r="K25" s="111" t="s">
        <v>37</v>
      </c>
      <c r="L25" s="537"/>
      <c r="M25" s="538"/>
      <c r="N25" s="538"/>
      <c r="O25" s="538"/>
      <c r="P25" s="482" t="s">
        <v>154</v>
      </c>
      <c r="Q25" s="539"/>
      <c r="R25" s="540"/>
      <c r="S25" s="540"/>
      <c r="T25" s="540"/>
      <c r="U25" s="103" t="s">
        <v>155</v>
      </c>
      <c r="V25" s="541">
        <f t="shared" si="0"/>
      </c>
      <c r="W25" s="542"/>
      <c r="X25" s="68" t="s">
        <v>20</v>
      </c>
      <c r="Y25" s="561" t="s">
        <v>164</v>
      </c>
      <c r="Z25" s="562"/>
      <c r="AA25" s="553">
        <f>IF(COUNT(Q25)=0,"",ROUND(Q25*2.32,0))</f>
      </c>
      <c r="AB25" s="554"/>
      <c r="AC25" s="554"/>
      <c r="AD25" s="554"/>
      <c r="AE25" s="555" t="s">
        <v>157</v>
      </c>
      <c r="AF25" s="556"/>
    </row>
    <row r="26" spans="1:32" ht="24" customHeight="1">
      <c r="A26" s="689"/>
      <c r="B26" s="648"/>
      <c r="C26" s="571" t="s">
        <v>61</v>
      </c>
      <c r="D26" s="572"/>
      <c r="E26" s="572"/>
      <c r="F26" s="572"/>
      <c r="G26" s="572"/>
      <c r="H26" s="572"/>
      <c r="I26" s="573"/>
      <c r="J26" s="480"/>
      <c r="K26" s="112" t="s">
        <v>37</v>
      </c>
      <c r="L26" s="537"/>
      <c r="M26" s="538"/>
      <c r="N26" s="538"/>
      <c r="O26" s="538"/>
      <c r="P26" s="484" t="s">
        <v>154</v>
      </c>
      <c r="Q26" s="539"/>
      <c r="R26" s="540"/>
      <c r="S26" s="540"/>
      <c r="T26" s="540"/>
      <c r="U26" s="105" t="s">
        <v>155</v>
      </c>
      <c r="V26" s="541">
        <f t="shared" si="0"/>
      </c>
      <c r="W26" s="542"/>
      <c r="X26" s="71" t="s">
        <v>20</v>
      </c>
      <c r="Y26" s="600" t="s">
        <v>165</v>
      </c>
      <c r="Z26" s="601"/>
      <c r="AA26" s="602">
        <f>IF(COUNT(Q26)=0,"",ROUND(Q26*1.67,0))</f>
      </c>
      <c r="AB26" s="603"/>
      <c r="AC26" s="603"/>
      <c r="AD26" s="603"/>
      <c r="AE26" s="642" t="s">
        <v>194</v>
      </c>
      <c r="AF26" s="643"/>
    </row>
    <row r="27" spans="1:35" ht="24" customHeight="1">
      <c r="A27" s="689"/>
      <c r="B27" s="649"/>
      <c r="C27" s="631" t="s">
        <v>62</v>
      </c>
      <c r="D27" s="632"/>
      <c r="E27" s="632"/>
      <c r="F27" s="632"/>
      <c r="G27" s="632"/>
      <c r="H27" s="632"/>
      <c r="I27" s="633"/>
      <c r="J27" s="489">
        <f>SUM(J20:J26)</f>
        <v>0</v>
      </c>
      <c r="K27" s="109" t="s">
        <v>37</v>
      </c>
      <c r="L27" s="634" t="s">
        <v>163</v>
      </c>
      <c r="M27" s="635"/>
      <c r="N27" s="635"/>
      <c r="O27" s="635"/>
      <c r="P27" s="636"/>
      <c r="Q27" s="637" t="s">
        <v>163</v>
      </c>
      <c r="R27" s="638"/>
      <c r="S27" s="638"/>
      <c r="T27" s="638"/>
      <c r="U27" s="639"/>
      <c r="V27" s="637" t="s">
        <v>163</v>
      </c>
      <c r="W27" s="638"/>
      <c r="X27" s="639"/>
      <c r="Y27" s="637" t="s">
        <v>163</v>
      </c>
      <c r="Z27" s="639"/>
      <c r="AA27" s="640">
        <f>SUM(AA20:AD26)</f>
        <v>0</v>
      </c>
      <c r="AB27" s="641"/>
      <c r="AC27" s="641"/>
      <c r="AD27" s="641"/>
      <c r="AE27" s="629" t="s">
        <v>194</v>
      </c>
      <c r="AF27" s="630"/>
      <c r="AI27" s="113"/>
    </row>
    <row r="28" spans="1:34" ht="24" customHeight="1" thickBot="1">
      <c r="A28" s="690"/>
      <c r="B28" s="576" t="s">
        <v>63</v>
      </c>
      <c r="C28" s="577"/>
      <c r="D28" s="577"/>
      <c r="E28" s="577"/>
      <c r="F28" s="577"/>
      <c r="G28" s="577"/>
      <c r="H28" s="577"/>
      <c r="I28" s="578"/>
      <c r="J28" s="489">
        <f>J19+J27</f>
        <v>0</v>
      </c>
      <c r="K28" s="114" t="s">
        <v>37</v>
      </c>
      <c r="L28" s="579" t="s">
        <v>163</v>
      </c>
      <c r="M28" s="580"/>
      <c r="N28" s="580"/>
      <c r="O28" s="580"/>
      <c r="P28" s="581"/>
      <c r="Q28" s="582" t="s">
        <v>163</v>
      </c>
      <c r="R28" s="583"/>
      <c r="S28" s="583"/>
      <c r="T28" s="583"/>
      <c r="U28" s="584"/>
      <c r="V28" s="582" t="s">
        <v>163</v>
      </c>
      <c r="W28" s="583"/>
      <c r="X28" s="584"/>
      <c r="Y28" s="582" t="s">
        <v>163</v>
      </c>
      <c r="Z28" s="584"/>
      <c r="AA28" s="627">
        <f>AA19+AA27</f>
        <v>0</v>
      </c>
      <c r="AB28" s="628"/>
      <c r="AC28" s="628"/>
      <c r="AD28" s="628"/>
      <c r="AE28" s="629" t="s">
        <v>194</v>
      </c>
      <c r="AF28" s="630"/>
      <c r="AH28" s="115"/>
    </row>
    <row r="29" spans="1:32" ht="24" customHeight="1" thickTop="1">
      <c r="A29" s="608" t="s">
        <v>193</v>
      </c>
      <c r="B29" s="609"/>
      <c r="C29" s="614" t="s">
        <v>64</v>
      </c>
      <c r="D29" s="615"/>
      <c r="E29" s="615"/>
      <c r="F29" s="615"/>
      <c r="G29" s="615"/>
      <c r="H29" s="615"/>
      <c r="I29" s="616"/>
      <c r="J29" s="481"/>
      <c r="K29" s="116" t="s">
        <v>37</v>
      </c>
      <c r="L29" s="617"/>
      <c r="M29" s="618"/>
      <c r="N29" s="618"/>
      <c r="O29" s="618"/>
      <c r="P29" s="483" t="s">
        <v>154</v>
      </c>
      <c r="Q29" s="619"/>
      <c r="R29" s="620"/>
      <c r="S29" s="620"/>
      <c r="T29" s="620"/>
      <c r="U29" s="117" t="s">
        <v>155</v>
      </c>
      <c r="V29" s="621">
        <f aca="true" t="shared" si="2" ref="V29:V36">IF(Q29=0,"",ROUND(L29/Q29,2))</f>
      </c>
      <c r="W29" s="622"/>
      <c r="X29" s="74" t="s">
        <v>20</v>
      </c>
      <c r="Y29" s="623" t="s">
        <v>158</v>
      </c>
      <c r="Z29" s="624"/>
      <c r="AA29" s="557">
        <f>IF(COUNT(Q29)=0,"",ROUND(Q29*2.58,0))</f>
      </c>
      <c r="AB29" s="558"/>
      <c r="AC29" s="558"/>
      <c r="AD29" s="558"/>
      <c r="AE29" s="559" t="s">
        <v>194</v>
      </c>
      <c r="AF29" s="560"/>
    </row>
    <row r="30" spans="1:32" ht="24" customHeight="1">
      <c r="A30" s="610"/>
      <c r="B30" s="611"/>
      <c r="C30" s="566" t="s">
        <v>196</v>
      </c>
      <c r="D30" s="567"/>
      <c r="E30" s="567"/>
      <c r="F30" s="567"/>
      <c r="G30" s="567"/>
      <c r="H30" s="567"/>
      <c r="I30" s="568"/>
      <c r="J30" s="478"/>
      <c r="K30" s="98" t="s">
        <v>37</v>
      </c>
      <c r="L30" s="537"/>
      <c r="M30" s="538"/>
      <c r="N30" s="538"/>
      <c r="O30" s="538"/>
      <c r="P30" s="483" t="s">
        <v>154</v>
      </c>
      <c r="Q30" s="539"/>
      <c r="R30" s="540"/>
      <c r="S30" s="540"/>
      <c r="T30" s="540"/>
      <c r="U30" s="176" t="s">
        <v>210</v>
      </c>
      <c r="V30" s="541">
        <f t="shared" si="2"/>
      </c>
      <c r="W30" s="542"/>
      <c r="X30" s="67" t="s">
        <v>161</v>
      </c>
      <c r="Y30" s="561" t="s">
        <v>162</v>
      </c>
      <c r="Z30" s="562"/>
      <c r="AA30" s="553">
        <f>IF(COUNT(Q30)=0,"",ROUND(Q30*2.23,0))</f>
      </c>
      <c r="AB30" s="554"/>
      <c r="AC30" s="554"/>
      <c r="AD30" s="554"/>
      <c r="AE30" s="555" t="s">
        <v>194</v>
      </c>
      <c r="AF30" s="556"/>
    </row>
    <row r="31" spans="1:32" s="26" customFormat="1" ht="24" customHeight="1">
      <c r="A31" s="610"/>
      <c r="B31" s="611"/>
      <c r="C31" s="534" t="s">
        <v>426</v>
      </c>
      <c r="D31" s="535"/>
      <c r="E31" s="535"/>
      <c r="F31" s="535"/>
      <c r="G31" s="535"/>
      <c r="H31" s="535"/>
      <c r="I31" s="536"/>
      <c r="J31" s="479"/>
      <c r="K31" s="396" t="s">
        <v>37</v>
      </c>
      <c r="L31" s="537"/>
      <c r="M31" s="538"/>
      <c r="N31" s="538"/>
      <c r="O31" s="538"/>
      <c r="P31" s="486" t="s">
        <v>154</v>
      </c>
      <c r="Q31" s="539"/>
      <c r="R31" s="540"/>
      <c r="S31" s="540"/>
      <c r="T31" s="540"/>
      <c r="U31" s="176" t="s">
        <v>525</v>
      </c>
      <c r="V31" s="541">
        <f t="shared" si="2"/>
      </c>
      <c r="W31" s="542"/>
      <c r="X31" s="67" t="s">
        <v>526</v>
      </c>
      <c r="Y31" s="543" t="s">
        <v>563</v>
      </c>
      <c r="Z31" s="544"/>
      <c r="AA31" s="545">
        <f>IF(COUNT(Q31)=0,"",ROUND(Q31*0,0))</f>
      </c>
      <c r="AB31" s="546"/>
      <c r="AC31" s="546"/>
      <c r="AD31" s="546"/>
      <c r="AE31" s="532" t="s">
        <v>424</v>
      </c>
      <c r="AF31" s="533"/>
    </row>
    <row r="32" spans="1:32" ht="24" customHeight="1">
      <c r="A32" s="610"/>
      <c r="B32" s="611"/>
      <c r="C32" s="563" t="s">
        <v>59</v>
      </c>
      <c r="D32" s="564"/>
      <c r="E32" s="564"/>
      <c r="F32" s="564"/>
      <c r="G32" s="564"/>
      <c r="H32" s="564"/>
      <c r="I32" s="565"/>
      <c r="J32" s="479"/>
      <c r="K32" s="111" t="s">
        <v>37</v>
      </c>
      <c r="L32" s="537"/>
      <c r="M32" s="538"/>
      <c r="N32" s="538"/>
      <c r="O32" s="538"/>
      <c r="P32" s="482" t="s">
        <v>154</v>
      </c>
      <c r="Q32" s="539"/>
      <c r="R32" s="540"/>
      <c r="S32" s="540"/>
      <c r="T32" s="540"/>
      <c r="U32" s="177" t="s">
        <v>208</v>
      </c>
      <c r="V32" s="541">
        <f t="shared" si="2"/>
      </c>
      <c r="W32" s="542"/>
      <c r="X32" s="67" t="s">
        <v>207</v>
      </c>
      <c r="Y32" s="561" t="s">
        <v>427</v>
      </c>
      <c r="Z32" s="562"/>
      <c r="AA32" s="553">
        <f>IF(COUNT(Q32)=0,"",ROUND(Q32*0.579,0))</f>
      </c>
      <c r="AB32" s="554"/>
      <c r="AC32" s="554"/>
      <c r="AD32" s="554"/>
      <c r="AE32" s="555" t="s">
        <v>194</v>
      </c>
      <c r="AF32" s="556"/>
    </row>
    <row r="33" spans="1:32" ht="24" customHeight="1">
      <c r="A33" s="610"/>
      <c r="B33" s="611"/>
      <c r="C33" s="563" t="s">
        <v>199</v>
      </c>
      <c r="D33" s="564"/>
      <c r="E33" s="564"/>
      <c r="F33" s="564"/>
      <c r="G33" s="564"/>
      <c r="H33" s="564"/>
      <c r="I33" s="565"/>
      <c r="J33" s="479"/>
      <c r="K33" s="111" t="s">
        <v>37</v>
      </c>
      <c r="L33" s="537"/>
      <c r="M33" s="538"/>
      <c r="N33" s="538"/>
      <c r="O33" s="538"/>
      <c r="P33" s="482" t="s">
        <v>154</v>
      </c>
      <c r="Q33" s="539"/>
      <c r="R33" s="540"/>
      <c r="S33" s="540"/>
      <c r="T33" s="540"/>
      <c r="U33" s="103" t="s">
        <v>155</v>
      </c>
      <c r="V33" s="541">
        <f t="shared" si="2"/>
      </c>
      <c r="W33" s="542"/>
      <c r="X33" s="65" t="s">
        <v>20</v>
      </c>
      <c r="Y33" s="561" t="s">
        <v>156</v>
      </c>
      <c r="Z33" s="562"/>
      <c r="AA33" s="553">
        <f>IF(COUNT(Q33)=0,"",ROUND(Q33*2.58,0))</f>
      </c>
      <c r="AB33" s="554"/>
      <c r="AC33" s="554"/>
      <c r="AD33" s="554"/>
      <c r="AE33" s="555" t="s">
        <v>194</v>
      </c>
      <c r="AF33" s="556"/>
    </row>
    <row r="34" spans="1:32" ht="24" customHeight="1">
      <c r="A34" s="610"/>
      <c r="B34" s="611"/>
      <c r="C34" s="563" t="s">
        <v>198</v>
      </c>
      <c r="D34" s="564"/>
      <c r="E34" s="564"/>
      <c r="F34" s="564"/>
      <c r="G34" s="564"/>
      <c r="H34" s="564"/>
      <c r="I34" s="565"/>
      <c r="J34" s="479"/>
      <c r="K34" s="111" t="s">
        <v>37</v>
      </c>
      <c r="L34" s="537"/>
      <c r="M34" s="538"/>
      <c r="N34" s="538"/>
      <c r="O34" s="538"/>
      <c r="P34" s="482" t="s">
        <v>154</v>
      </c>
      <c r="Q34" s="539"/>
      <c r="R34" s="540"/>
      <c r="S34" s="540"/>
      <c r="T34" s="540"/>
      <c r="U34" s="103" t="s">
        <v>155</v>
      </c>
      <c r="V34" s="541">
        <f t="shared" si="2"/>
      </c>
      <c r="W34" s="542"/>
      <c r="X34" s="68" t="s">
        <v>20</v>
      </c>
      <c r="Y34" s="561" t="s">
        <v>164</v>
      </c>
      <c r="Z34" s="562"/>
      <c r="AA34" s="553">
        <f>IF(COUNT(Q34)=0,"",ROUND(Q34*2.32,0))</f>
      </c>
      <c r="AB34" s="554"/>
      <c r="AC34" s="554"/>
      <c r="AD34" s="554"/>
      <c r="AE34" s="555" t="s">
        <v>194</v>
      </c>
      <c r="AF34" s="556"/>
    </row>
    <row r="35" spans="1:32" ht="24" customHeight="1">
      <c r="A35" s="610"/>
      <c r="B35" s="611"/>
      <c r="C35" s="563" t="s">
        <v>60</v>
      </c>
      <c r="D35" s="564"/>
      <c r="E35" s="564"/>
      <c r="F35" s="564"/>
      <c r="G35" s="564"/>
      <c r="H35" s="564"/>
      <c r="I35" s="565"/>
      <c r="J35" s="479"/>
      <c r="K35" s="111" t="s">
        <v>37</v>
      </c>
      <c r="L35" s="537"/>
      <c r="M35" s="538"/>
      <c r="N35" s="538"/>
      <c r="O35" s="538"/>
      <c r="P35" s="482" t="s">
        <v>154</v>
      </c>
      <c r="Q35" s="539"/>
      <c r="R35" s="540"/>
      <c r="S35" s="540"/>
      <c r="T35" s="540"/>
      <c r="U35" s="103" t="s">
        <v>155</v>
      </c>
      <c r="V35" s="541">
        <f t="shared" si="2"/>
      </c>
      <c r="W35" s="542"/>
      <c r="X35" s="68" t="s">
        <v>20</v>
      </c>
      <c r="Y35" s="561" t="s">
        <v>164</v>
      </c>
      <c r="Z35" s="562"/>
      <c r="AA35" s="553">
        <f>IF(COUNT(Q35)=0,"",ROUND(Q35*2.32,0))</f>
      </c>
      <c r="AB35" s="554"/>
      <c r="AC35" s="554"/>
      <c r="AD35" s="554"/>
      <c r="AE35" s="555" t="s">
        <v>194</v>
      </c>
      <c r="AF35" s="556"/>
    </row>
    <row r="36" spans="1:32" ht="24" customHeight="1">
      <c r="A36" s="610"/>
      <c r="B36" s="611"/>
      <c r="C36" s="571" t="s">
        <v>61</v>
      </c>
      <c r="D36" s="572"/>
      <c r="E36" s="572"/>
      <c r="F36" s="572"/>
      <c r="G36" s="572"/>
      <c r="H36" s="572"/>
      <c r="I36" s="573"/>
      <c r="J36" s="480"/>
      <c r="K36" s="112" t="s">
        <v>37</v>
      </c>
      <c r="L36" s="574"/>
      <c r="M36" s="575"/>
      <c r="N36" s="575"/>
      <c r="O36" s="575"/>
      <c r="P36" s="484" t="s">
        <v>154</v>
      </c>
      <c r="Q36" s="625"/>
      <c r="R36" s="626"/>
      <c r="S36" s="626"/>
      <c r="T36" s="626"/>
      <c r="U36" s="105" t="s">
        <v>155</v>
      </c>
      <c r="V36" s="606">
        <f t="shared" si="2"/>
      </c>
      <c r="W36" s="607"/>
      <c r="X36" s="71" t="s">
        <v>20</v>
      </c>
      <c r="Y36" s="600" t="s">
        <v>165</v>
      </c>
      <c r="Z36" s="601"/>
      <c r="AA36" s="602">
        <f>IF(COUNT(Q36)=0,"",ROUND(Q36*1.67,0))</f>
      </c>
      <c r="AB36" s="603"/>
      <c r="AC36" s="603"/>
      <c r="AD36" s="603"/>
      <c r="AE36" s="604" t="s">
        <v>194</v>
      </c>
      <c r="AF36" s="605"/>
    </row>
    <row r="37" spans="1:32" ht="24" customHeight="1" thickBot="1">
      <c r="A37" s="612"/>
      <c r="B37" s="613"/>
      <c r="C37" s="576" t="s">
        <v>65</v>
      </c>
      <c r="D37" s="577"/>
      <c r="E37" s="577"/>
      <c r="F37" s="577"/>
      <c r="G37" s="577"/>
      <c r="H37" s="577"/>
      <c r="I37" s="578"/>
      <c r="J37" s="490">
        <f>SUM(J29:J36)</f>
        <v>0</v>
      </c>
      <c r="K37" s="114" t="s">
        <v>37</v>
      </c>
      <c r="L37" s="579" t="s">
        <v>163</v>
      </c>
      <c r="M37" s="580"/>
      <c r="N37" s="580"/>
      <c r="O37" s="580"/>
      <c r="P37" s="581"/>
      <c r="Q37" s="582" t="s">
        <v>163</v>
      </c>
      <c r="R37" s="583"/>
      <c r="S37" s="583"/>
      <c r="T37" s="583"/>
      <c r="U37" s="584"/>
      <c r="V37" s="582" t="s">
        <v>163</v>
      </c>
      <c r="W37" s="583"/>
      <c r="X37" s="584"/>
      <c r="Y37" s="582" t="s">
        <v>163</v>
      </c>
      <c r="Z37" s="584"/>
      <c r="AA37" s="598">
        <f>SUM(AA29:AD36)</f>
        <v>0</v>
      </c>
      <c r="AB37" s="599"/>
      <c r="AC37" s="599"/>
      <c r="AD37" s="599"/>
      <c r="AE37" s="569" t="s">
        <v>194</v>
      </c>
      <c r="AF37" s="570"/>
    </row>
    <row r="38" spans="1:32" ht="24" customHeight="1" thickTop="1">
      <c r="A38" s="587" t="s">
        <v>66</v>
      </c>
      <c r="B38" s="588"/>
      <c r="C38" s="588"/>
      <c r="D38" s="588"/>
      <c r="E38" s="588"/>
      <c r="F38" s="588"/>
      <c r="G38" s="588"/>
      <c r="H38" s="588"/>
      <c r="I38" s="589"/>
      <c r="J38" s="491">
        <f>+J37+J28</f>
        <v>0</v>
      </c>
      <c r="K38" s="118" t="s">
        <v>37</v>
      </c>
      <c r="L38" s="590" t="s">
        <v>163</v>
      </c>
      <c r="M38" s="591"/>
      <c r="N38" s="591"/>
      <c r="O38" s="591"/>
      <c r="P38" s="592"/>
      <c r="Q38" s="593" t="s">
        <v>163</v>
      </c>
      <c r="R38" s="594"/>
      <c r="S38" s="594"/>
      <c r="T38" s="594"/>
      <c r="U38" s="595"/>
      <c r="V38" s="593" t="s">
        <v>163</v>
      </c>
      <c r="W38" s="594"/>
      <c r="X38" s="595"/>
      <c r="Y38" s="593" t="s">
        <v>163</v>
      </c>
      <c r="Z38" s="595"/>
      <c r="AA38" s="596">
        <f>AA28+AA37</f>
        <v>0</v>
      </c>
      <c r="AB38" s="597"/>
      <c r="AC38" s="597"/>
      <c r="AD38" s="597"/>
      <c r="AE38" s="585" t="s">
        <v>194</v>
      </c>
      <c r="AF38" s="586"/>
    </row>
    <row r="39" ht="9" customHeight="1"/>
    <row r="40" spans="1:9" ht="13.5">
      <c r="A40" s="119" t="s">
        <v>135</v>
      </c>
      <c r="B40" s="77"/>
      <c r="C40" s="120"/>
      <c r="D40" s="120"/>
      <c r="E40" s="38"/>
      <c r="F40" s="38"/>
      <c r="G40" s="38"/>
      <c r="H40" s="38"/>
      <c r="I40" s="38"/>
    </row>
    <row r="41" spans="1:32" ht="13.5">
      <c r="A41" s="399" t="s">
        <v>428</v>
      </c>
      <c r="B41" s="77"/>
      <c r="C41" s="120"/>
      <c r="D41" s="120"/>
      <c r="E41" s="38"/>
      <c r="F41" s="38"/>
      <c r="G41" s="38"/>
      <c r="H41" s="38"/>
      <c r="I41" s="38"/>
      <c r="AF41" s="101"/>
    </row>
    <row r="42" spans="1:9" ht="13.5">
      <c r="A42" s="119" t="s">
        <v>136</v>
      </c>
      <c r="B42" s="77"/>
      <c r="C42" s="120"/>
      <c r="D42" s="120"/>
      <c r="E42" s="38"/>
      <c r="F42" s="38"/>
      <c r="G42" s="38"/>
      <c r="H42" s="38"/>
      <c r="I42" s="38"/>
    </row>
    <row r="43" spans="1:9" ht="13.5">
      <c r="A43" s="119"/>
      <c r="B43" s="77"/>
      <c r="C43" s="120"/>
      <c r="D43" s="120"/>
      <c r="E43" s="38"/>
      <c r="F43" s="38"/>
      <c r="G43" s="38"/>
      <c r="H43" s="38"/>
      <c r="I43" s="38"/>
    </row>
  </sheetData>
  <sheetProtection/>
  <mergeCells count="227">
    <mergeCell ref="S6:U6"/>
    <mergeCell ref="Z6:AB6"/>
    <mergeCell ref="A6:R6"/>
    <mergeCell ref="AE6:AF6"/>
    <mergeCell ref="A8:I8"/>
    <mergeCell ref="J8:K8"/>
    <mergeCell ref="L8:P8"/>
    <mergeCell ref="Q8:U8"/>
    <mergeCell ref="V8:X8"/>
    <mergeCell ref="Y8:Z8"/>
    <mergeCell ref="AA8:AF8"/>
    <mergeCell ref="A9:A28"/>
    <mergeCell ref="B9:B19"/>
    <mergeCell ref="C9:C17"/>
    <mergeCell ref="D9:I9"/>
    <mergeCell ref="L9:O9"/>
    <mergeCell ref="Q9:T9"/>
    <mergeCell ref="V9:W9"/>
    <mergeCell ref="Y9:Z9"/>
    <mergeCell ref="AA9:AD9"/>
    <mergeCell ref="AE9:AF9"/>
    <mergeCell ref="D10:I10"/>
    <mergeCell ref="L10:O10"/>
    <mergeCell ref="Q10:T10"/>
    <mergeCell ref="V10:W10"/>
    <mergeCell ref="Y10:Z10"/>
    <mergeCell ref="AA10:AD10"/>
    <mergeCell ref="AE10:AF10"/>
    <mergeCell ref="AA12:AD12"/>
    <mergeCell ref="AE12:AF12"/>
    <mergeCell ref="D11:I11"/>
    <mergeCell ref="L11:O11"/>
    <mergeCell ref="Q11:T11"/>
    <mergeCell ref="V11:W11"/>
    <mergeCell ref="Y11:Z11"/>
    <mergeCell ref="AA11:AD11"/>
    <mergeCell ref="Q13:T13"/>
    <mergeCell ref="V13:W13"/>
    <mergeCell ref="Y13:Z13"/>
    <mergeCell ref="AA13:AD13"/>
    <mergeCell ref="AE11:AF11"/>
    <mergeCell ref="D12:I12"/>
    <mergeCell ref="L12:O12"/>
    <mergeCell ref="Q12:T12"/>
    <mergeCell ref="V12:W12"/>
    <mergeCell ref="Y12:Z12"/>
    <mergeCell ref="AE13:AF13"/>
    <mergeCell ref="D14:I14"/>
    <mergeCell ref="L14:O14"/>
    <mergeCell ref="Q14:T14"/>
    <mergeCell ref="V14:W14"/>
    <mergeCell ref="Y14:Z14"/>
    <mergeCell ref="AA14:AD14"/>
    <mergeCell ref="AE14:AF14"/>
    <mergeCell ref="D13:I13"/>
    <mergeCell ref="L13:O13"/>
    <mergeCell ref="AA16:AD16"/>
    <mergeCell ref="AE16:AF16"/>
    <mergeCell ref="D15:I15"/>
    <mergeCell ref="L15:O15"/>
    <mergeCell ref="Q15:T15"/>
    <mergeCell ref="V15:W15"/>
    <mergeCell ref="Y15:Z15"/>
    <mergeCell ref="AA15:AD15"/>
    <mergeCell ref="Q17:T17"/>
    <mergeCell ref="V17:W17"/>
    <mergeCell ref="Y17:Z17"/>
    <mergeCell ref="AA17:AD17"/>
    <mergeCell ref="AE15:AF15"/>
    <mergeCell ref="D16:I16"/>
    <mergeCell ref="L16:O16"/>
    <mergeCell ref="Q16:T16"/>
    <mergeCell ref="V16:W16"/>
    <mergeCell ref="Y16:Z16"/>
    <mergeCell ref="AE17:AF17"/>
    <mergeCell ref="C18:I18"/>
    <mergeCell ref="L18:O18"/>
    <mergeCell ref="Q18:T18"/>
    <mergeCell ref="V18:W18"/>
    <mergeCell ref="Y18:Z18"/>
    <mergeCell ref="AA18:AD18"/>
    <mergeCell ref="AE18:AF18"/>
    <mergeCell ref="D17:I17"/>
    <mergeCell ref="L17:O17"/>
    <mergeCell ref="C19:I19"/>
    <mergeCell ref="L19:O19"/>
    <mergeCell ref="Q19:T19"/>
    <mergeCell ref="V19:W19"/>
    <mergeCell ref="Y19:Z19"/>
    <mergeCell ref="AA19:AD19"/>
    <mergeCell ref="AE19:AF19"/>
    <mergeCell ref="B20:B27"/>
    <mergeCell ref="C20:I20"/>
    <mergeCell ref="L20:O20"/>
    <mergeCell ref="Q20:T20"/>
    <mergeCell ref="V20:W20"/>
    <mergeCell ref="Y20:Z20"/>
    <mergeCell ref="AA20:AD20"/>
    <mergeCell ref="AE20:AF20"/>
    <mergeCell ref="C22:I22"/>
    <mergeCell ref="L22:O22"/>
    <mergeCell ref="Y22:Z22"/>
    <mergeCell ref="C23:I23"/>
    <mergeCell ref="L23:O23"/>
    <mergeCell ref="Q23:T23"/>
    <mergeCell ref="V23:W23"/>
    <mergeCell ref="Y23:Z23"/>
    <mergeCell ref="C25:I25"/>
    <mergeCell ref="L25:O25"/>
    <mergeCell ref="Q25:T25"/>
    <mergeCell ref="V25:W25"/>
    <mergeCell ref="Y25:Z25"/>
    <mergeCell ref="AA25:AD25"/>
    <mergeCell ref="AE27:AF27"/>
    <mergeCell ref="Y26:Z26"/>
    <mergeCell ref="AA26:AD26"/>
    <mergeCell ref="AA23:AD23"/>
    <mergeCell ref="AE23:AF23"/>
    <mergeCell ref="AE25:AF25"/>
    <mergeCell ref="AE26:AF26"/>
    <mergeCell ref="AE24:AF24"/>
    <mergeCell ref="AA24:AD24"/>
    <mergeCell ref="C33:I33"/>
    <mergeCell ref="Y28:Z28"/>
    <mergeCell ref="AA28:AD28"/>
    <mergeCell ref="AE28:AF28"/>
    <mergeCell ref="C27:I27"/>
    <mergeCell ref="L27:P27"/>
    <mergeCell ref="Q27:U27"/>
    <mergeCell ref="V27:X27"/>
    <mergeCell ref="Y27:Z27"/>
    <mergeCell ref="AA27:AD27"/>
    <mergeCell ref="C26:I26"/>
    <mergeCell ref="L26:O26"/>
    <mergeCell ref="B28:I28"/>
    <mergeCell ref="L28:P28"/>
    <mergeCell ref="Q28:U28"/>
    <mergeCell ref="V28:X28"/>
    <mergeCell ref="Q26:T26"/>
    <mergeCell ref="V26:W26"/>
    <mergeCell ref="AA30:AD30"/>
    <mergeCell ref="A29:B37"/>
    <mergeCell ref="C29:I29"/>
    <mergeCell ref="L29:O29"/>
    <mergeCell ref="Q29:T29"/>
    <mergeCell ref="V29:W29"/>
    <mergeCell ref="Y29:Z29"/>
    <mergeCell ref="C32:I32"/>
    <mergeCell ref="L32:O32"/>
    <mergeCell ref="Q36:T36"/>
    <mergeCell ref="AE36:AF36"/>
    <mergeCell ref="AA35:AD35"/>
    <mergeCell ref="AE35:AF35"/>
    <mergeCell ref="C34:I34"/>
    <mergeCell ref="L34:O34"/>
    <mergeCell ref="Q34:T34"/>
    <mergeCell ref="V34:W34"/>
    <mergeCell ref="Y34:Z34"/>
    <mergeCell ref="AA34:AD34"/>
    <mergeCell ref="V36:W36"/>
    <mergeCell ref="Y37:Z37"/>
    <mergeCell ref="AA37:AD37"/>
    <mergeCell ref="Y36:Z36"/>
    <mergeCell ref="AA36:AD36"/>
    <mergeCell ref="AE34:AF34"/>
    <mergeCell ref="C35:I35"/>
    <mergeCell ref="L35:O35"/>
    <mergeCell ref="Q35:T35"/>
    <mergeCell ref="V35:W35"/>
    <mergeCell ref="Y35:Z35"/>
    <mergeCell ref="AE38:AF38"/>
    <mergeCell ref="A38:I38"/>
    <mergeCell ref="L38:P38"/>
    <mergeCell ref="Q38:U38"/>
    <mergeCell ref="V38:X38"/>
    <mergeCell ref="Y38:Z38"/>
    <mergeCell ref="AA38:AD38"/>
    <mergeCell ref="Q30:T30"/>
    <mergeCell ref="V30:W30"/>
    <mergeCell ref="Y30:Z30"/>
    <mergeCell ref="AE37:AF37"/>
    <mergeCell ref="C36:I36"/>
    <mergeCell ref="L36:O36"/>
    <mergeCell ref="C37:I37"/>
    <mergeCell ref="L37:P37"/>
    <mergeCell ref="Q37:U37"/>
    <mergeCell ref="V37:X37"/>
    <mergeCell ref="Q33:T33"/>
    <mergeCell ref="V33:W33"/>
    <mergeCell ref="Y33:Z33"/>
    <mergeCell ref="C24:I24"/>
    <mergeCell ref="L24:O24"/>
    <mergeCell ref="Q24:T24"/>
    <mergeCell ref="V24:W24"/>
    <mergeCell ref="Y24:Z24"/>
    <mergeCell ref="C30:I30"/>
    <mergeCell ref="L30:O30"/>
    <mergeCell ref="AE22:AF22"/>
    <mergeCell ref="AA29:AD29"/>
    <mergeCell ref="AE29:AF29"/>
    <mergeCell ref="AE30:AF30"/>
    <mergeCell ref="L33:O33"/>
    <mergeCell ref="Q32:T32"/>
    <mergeCell ref="V32:W32"/>
    <mergeCell ref="AA32:AD32"/>
    <mergeCell ref="AE32:AF32"/>
    <mergeCell ref="Y32:Z32"/>
    <mergeCell ref="Q21:T21"/>
    <mergeCell ref="V21:W21"/>
    <mergeCell ref="Y21:Z21"/>
    <mergeCell ref="AA21:AD21"/>
    <mergeCell ref="AA1:AF2"/>
    <mergeCell ref="AA33:AD33"/>
    <mergeCell ref="AE33:AF33"/>
    <mergeCell ref="Q22:T22"/>
    <mergeCell ref="V22:W22"/>
    <mergeCell ref="AA22:AD22"/>
    <mergeCell ref="AE21:AF21"/>
    <mergeCell ref="C31:I31"/>
    <mergeCell ref="L31:O31"/>
    <mergeCell ref="Q31:T31"/>
    <mergeCell ref="V31:W31"/>
    <mergeCell ref="Y31:Z31"/>
    <mergeCell ref="AA31:AD31"/>
    <mergeCell ref="AE31:AF31"/>
    <mergeCell ref="C21:I21"/>
    <mergeCell ref="L21:O21"/>
  </mergeCells>
  <printOptions/>
  <pageMargins left="0.5905511811023623" right="0.1968503937007874" top="0.5118110236220472" bottom="0.5118110236220472" header="0.31496062992125984" footer="0.2755905511811024"/>
  <pageSetup fitToHeight="1" fitToWidth="1" horizontalDpi="600" verticalDpi="600" orientation="portrait" paperSize="9" scale="89" r:id="rId1"/>
  <headerFooter scaleWithDoc="0" alignWithMargins="0">
    <oddFooter>&amp;L&amp;9 2024.03.01&amp;C-4-</oddFooter>
    <firstFooter>&amp;L&amp;9 2013.10</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AX40"/>
  <sheetViews>
    <sheetView workbookViewId="0" topLeftCell="A1">
      <selection activeCell="Q7" sqref="Q7:S7"/>
    </sheetView>
  </sheetViews>
  <sheetFormatPr defaultColWidth="9.00390625" defaultRowHeight="13.5"/>
  <cols>
    <col min="1" max="2" width="2.625" style="89" customWidth="1"/>
    <col min="3" max="5" width="3.125" style="89" customWidth="1"/>
    <col min="6" max="6" width="0.875" style="89" customWidth="1"/>
    <col min="7" max="14" width="3.125" style="89" customWidth="1"/>
    <col min="15" max="15" width="4.125" style="90" customWidth="1"/>
    <col min="16" max="16" width="3.625" style="90" customWidth="1"/>
    <col min="17" max="18" width="3.125" style="90" customWidth="1"/>
    <col min="19" max="19" width="4.375" style="90" customWidth="1"/>
    <col min="20" max="20" width="3.125" style="90" customWidth="1"/>
    <col min="21" max="21" width="4.125" style="90" customWidth="1"/>
    <col min="22" max="22" width="3.125" style="90" customWidth="1"/>
    <col min="23" max="24" width="3.125" style="28" customWidth="1"/>
    <col min="25" max="25" width="3.125" style="90" customWidth="1"/>
    <col min="26" max="26" width="4.125" style="90" customWidth="1"/>
    <col min="27" max="27" width="3.125" style="121" customWidth="1"/>
    <col min="28" max="28" width="4.125" style="122" customWidth="1"/>
    <col min="29" max="29" width="4.625" style="89" customWidth="1"/>
    <col min="30" max="49" width="3.125" style="89" customWidth="1"/>
    <col min="50" max="50" width="8.875" style="0" customWidth="1"/>
    <col min="51" max="64" width="3.125" style="89" customWidth="1"/>
    <col min="65" max="16384" width="9.00390625" style="89" customWidth="1"/>
  </cols>
  <sheetData>
    <row r="1" spans="1:29" ht="18" customHeight="1">
      <c r="A1" s="27" t="s">
        <v>166</v>
      </c>
      <c r="D1" s="27"/>
      <c r="E1" s="91"/>
      <c r="F1" s="91"/>
      <c r="G1" s="91"/>
      <c r="H1" s="91"/>
      <c r="I1" s="91"/>
      <c r="J1" s="91"/>
      <c r="K1" s="91"/>
      <c r="L1" s="91"/>
      <c r="M1" s="91"/>
      <c r="N1" s="91"/>
      <c r="O1" s="91"/>
      <c r="P1" s="91"/>
      <c r="Q1" s="91"/>
      <c r="R1" s="91"/>
      <c r="S1" s="91"/>
      <c r="T1" s="91"/>
      <c r="U1" s="91"/>
      <c r="V1" s="91"/>
      <c r="W1" s="91"/>
      <c r="X1" s="262"/>
      <c r="Y1" s="714">
        <f>'表１'!$AA$1</f>
        <v>0</v>
      </c>
      <c r="Z1" s="715"/>
      <c r="AA1" s="715"/>
      <c r="AB1" s="715"/>
      <c r="AC1" s="716"/>
    </row>
    <row r="2" spans="1:29" ht="18" customHeight="1">
      <c r="A2" s="27"/>
      <c r="D2" s="27"/>
      <c r="E2" s="91"/>
      <c r="F2" s="91"/>
      <c r="G2" s="91"/>
      <c r="H2" s="91"/>
      <c r="I2" s="91"/>
      <c r="J2" s="91"/>
      <c r="K2" s="91"/>
      <c r="L2" s="91"/>
      <c r="M2" s="91"/>
      <c r="N2" s="91"/>
      <c r="O2" s="91"/>
      <c r="P2" s="91"/>
      <c r="Q2" s="91"/>
      <c r="R2" s="91"/>
      <c r="S2" s="91"/>
      <c r="T2" s="91"/>
      <c r="U2" s="91"/>
      <c r="V2" s="91"/>
      <c r="W2" s="91"/>
      <c r="X2" s="262"/>
      <c r="Y2" s="717"/>
      <c r="Z2" s="718"/>
      <c r="AA2" s="718"/>
      <c r="AB2" s="718"/>
      <c r="AC2" s="719"/>
    </row>
    <row r="3" spans="1:24" ht="15.75" customHeight="1">
      <c r="A3" s="27"/>
      <c r="D3" s="27"/>
      <c r="E3" s="27"/>
      <c r="F3" s="27"/>
      <c r="G3" s="90"/>
      <c r="H3" s="90"/>
      <c r="I3" s="90"/>
      <c r="J3" s="90"/>
      <c r="K3" s="90"/>
      <c r="L3" s="90"/>
      <c r="M3" s="90"/>
      <c r="N3" s="90"/>
      <c r="W3" s="62"/>
      <c r="X3" s="62"/>
    </row>
    <row r="4" spans="2:26" ht="15.75" customHeight="1">
      <c r="B4" s="90" t="s">
        <v>106</v>
      </c>
      <c r="C4" s="63"/>
      <c r="D4" s="29"/>
      <c r="E4" s="63"/>
      <c r="F4" s="63"/>
      <c r="G4" s="29"/>
      <c r="H4" s="29"/>
      <c r="I4" s="29"/>
      <c r="J4" s="29"/>
      <c r="K4" s="29"/>
      <c r="L4" s="29"/>
      <c r="M4" s="29"/>
      <c r="N4" s="29"/>
      <c r="O4" s="29"/>
      <c r="P4" s="29"/>
      <c r="Q4" s="29"/>
      <c r="R4" s="29"/>
      <c r="S4" s="29"/>
      <c r="T4" s="29"/>
      <c r="U4" s="29"/>
      <c r="V4" s="29"/>
      <c r="W4" s="64"/>
      <c r="X4" s="64"/>
      <c r="Y4" s="29"/>
      <c r="Z4" s="29"/>
    </row>
    <row r="5" spans="2:26" ht="15.75" customHeight="1">
      <c r="B5" s="63"/>
      <c r="C5" s="88" t="s">
        <v>281</v>
      </c>
      <c r="D5" s="79"/>
      <c r="E5" s="79"/>
      <c r="F5" s="79"/>
      <c r="G5" s="79"/>
      <c r="H5" s="79"/>
      <c r="I5" s="79"/>
      <c r="J5" s="79"/>
      <c r="K5" s="79"/>
      <c r="L5" s="79"/>
      <c r="M5" s="79"/>
      <c r="N5" s="79"/>
      <c r="O5" s="79"/>
      <c r="P5" s="79"/>
      <c r="Q5" s="79"/>
      <c r="R5" s="79"/>
      <c r="S5" s="79"/>
      <c r="T5" s="79"/>
      <c r="U5" s="79"/>
      <c r="V5" s="79"/>
      <c r="W5" s="79"/>
      <c r="X5" s="79"/>
      <c r="Y5" s="79"/>
      <c r="Z5" s="79"/>
    </row>
    <row r="6" spans="7:24" ht="15" customHeight="1">
      <c r="G6" s="90"/>
      <c r="H6" s="90"/>
      <c r="I6" s="90"/>
      <c r="J6" s="90"/>
      <c r="K6" s="90"/>
      <c r="L6" s="90"/>
      <c r="M6" s="90"/>
      <c r="N6" s="90"/>
      <c r="W6" s="62"/>
      <c r="X6" s="62"/>
    </row>
    <row r="7" spans="1:49" s="90" customFormat="1" ht="15.75" customHeight="1">
      <c r="A7" s="787" t="s">
        <v>290</v>
      </c>
      <c r="B7" s="788"/>
      <c r="C7" s="788"/>
      <c r="D7" s="788"/>
      <c r="E7" s="788"/>
      <c r="F7" s="788"/>
      <c r="G7" s="788"/>
      <c r="H7" s="788"/>
      <c r="I7" s="788"/>
      <c r="J7" s="788"/>
      <c r="K7" s="788"/>
      <c r="L7" s="788"/>
      <c r="M7" s="788"/>
      <c r="N7" s="788"/>
      <c r="O7" s="788"/>
      <c r="P7" s="788"/>
      <c r="Q7" s="794"/>
      <c r="R7" s="794"/>
      <c r="S7" s="794"/>
      <c r="T7" s="90" t="s">
        <v>146</v>
      </c>
      <c r="U7" s="492"/>
      <c r="V7" s="90" t="s">
        <v>147</v>
      </c>
      <c r="W7" s="97" t="s">
        <v>291</v>
      </c>
      <c r="X7" s="795"/>
      <c r="Y7" s="795"/>
      <c r="Z7" s="795"/>
      <c r="AA7" s="90" t="s">
        <v>146</v>
      </c>
      <c r="AB7" s="171"/>
      <c r="AC7" s="122" t="s">
        <v>292</v>
      </c>
      <c r="AW7" s="2"/>
    </row>
    <row r="8" spans="7:24" ht="5.25" customHeight="1">
      <c r="G8" s="90"/>
      <c r="H8" s="90"/>
      <c r="I8" s="90"/>
      <c r="J8" s="90"/>
      <c r="K8" s="90"/>
      <c r="L8" s="90"/>
      <c r="M8" s="90"/>
      <c r="N8" s="90"/>
      <c r="W8" s="62"/>
      <c r="X8" s="62"/>
    </row>
    <row r="9" spans="3:29" ht="39" customHeight="1">
      <c r="C9" s="726" t="s">
        <v>16</v>
      </c>
      <c r="D9" s="727"/>
      <c r="E9" s="727"/>
      <c r="F9" s="727"/>
      <c r="G9" s="727"/>
      <c r="H9" s="727"/>
      <c r="I9" s="727"/>
      <c r="J9" s="727"/>
      <c r="K9" s="727"/>
      <c r="L9" s="727"/>
      <c r="M9" s="727"/>
      <c r="N9" s="728"/>
      <c r="O9" s="789" t="s">
        <v>148</v>
      </c>
      <c r="P9" s="790"/>
      <c r="Q9" s="790"/>
      <c r="R9" s="790"/>
      <c r="S9" s="791"/>
      <c r="T9" s="789" t="s">
        <v>491</v>
      </c>
      <c r="U9" s="792"/>
      <c r="V9" s="792"/>
      <c r="W9" s="792"/>
      <c r="X9" s="793"/>
      <c r="Y9" s="789" t="s">
        <v>138</v>
      </c>
      <c r="Z9" s="790"/>
      <c r="AA9" s="790"/>
      <c r="AB9" s="790"/>
      <c r="AC9" s="791"/>
    </row>
    <row r="10" spans="3:29" ht="21.75" customHeight="1" thickBot="1">
      <c r="C10" s="729"/>
      <c r="D10" s="730"/>
      <c r="E10" s="730"/>
      <c r="F10" s="730"/>
      <c r="G10" s="730"/>
      <c r="H10" s="730"/>
      <c r="I10" s="730"/>
      <c r="J10" s="730"/>
      <c r="K10" s="730"/>
      <c r="L10" s="730"/>
      <c r="M10" s="730"/>
      <c r="N10" s="731"/>
      <c r="O10" s="720" t="s">
        <v>215</v>
      </c>
      <c r="P10" s="721"/>
      <c r="Q10" s="721"/>
      <c r="R10" s="721"/>
      <c r="S10" s="722"/>
      <c r="T10" s="723" t="s">
        <v>216</v>
      </c>
      <c r="U10" s="724"/>
      <c r="V10" s="724"/>
      <c r="W10" s="724"/>
      <c r="X10" s="725"/>
      <c r="Y10" s="720" t="s">
        <v>217</v>
      </c>
      <c r="Z10" s="721"/>
      <c r="AA10" s="721"/>
      <c r="AB10" s="721"/>
      <c r="AC10" s="722"/>
    </row>
    <row r="11" spans="3:29" ht="27" customHeight="1" thickTop="1">
      <c r="C11" s="689" t="s">
        <v>167</v>
      </c>
      <c r="D11" s="647" t="s">
        <v>168</v>
      </c>
      <c r="E11" s="782" t="s">
        <v>0</v>
      </c>
      <c r="F11" s="207"/>
      <c r="G11" s="783" t="s">
        <v>466</v>
      </c>
      <c r="H11" s="783"/>
      <c r="I11" s="783"/>
      <c r="J11" s="783"/>
      <c r="K11" s="783"/>
      <c r="L11" s="783"/>
      <c r="M11" s="783"/>
      <c r="N11" s="784"/>
      <c r="O11" s="755">
        <f>'表１'!V9</f>
      </c>
      <c r="P11" s="756"/>
      <c r="Q11" s="756"/>
      <c r="R11" s="756"/>
      <c r="S11" s="73" t="s">
        <v>20</v>
      </c>
      <c r="T11" s="785"/>
      <c r="U11" s="786"/>
      <c r="V11" s="786"/>
      <c r="W11" s="779" t="s">
        <v>139</v>
      </c>
      <c r="X11" s="780"/>
      <c r="Y11" s="755">
        <f aca="true" t="shared" si="0" ref="Y11:Y35">IF(COUNT(T11)=0,"",O11*(T11*0.01+1))</f>
      </c>
      <c r="Z11" s="756"/>
      <c r="AA11" s="756"/>
      <c r="AB11" s="756"/>
      <c r="AC11" s="75" t="s">
        <v>20</v>
      </c>
    </row>
    <row r="12" spans="3:29" ht="27" customHeight="1">
      <c r="C12" s="689"/>
      <c r="D12" s="647"/>
      <c r="E12" s="647"/>
      <c r="F12" s="124"/>
      <c r="G12" s="750" t="s">
        <v>467</v>
      </c>
      <c r="H12" s="750"/>
      <c r="I12" s="750"/>
      <c r="J12" s="750"/>
      <c r="K12" s="750"/>
      <c r="L12" s="750"/>
      <c r="M12" s="750"/>
      <c r="N12" s="751"/>
      <c r="O12" s="708">
        <f>'表１'!V10</f>
      </c>
      <c r="P12" s="709"/>
      <c r="Q12" s="709"/>
      <c r="R12" s="709"/>
      <c r="S12" s="66" t="s">
        <v>20</v>
      </c>
      <c r="T12" s="710"/>
      <c r="U12" s="711"/>
      <c r="V12" s="711"/>
      <c r="W12" s="738" t="s">
        <v>139</v>
      </c>
      <c r="X12" s="739"/>
      <c r="Y12" s="708">
        <f t="shared" si="0"/>
      </c>
      <c r="Z12" s="709"/>
      <c r="AA12" s="709"/>
      <c r="AB12" s="709"/>
      <c r="AC12" s="69" t="s">
        <v>20</v>
      </c>
    </row>
    <row r="13" spans="3:29" ht="27" customHeight="1">
      <c r="C13" s="689"/>
      <c r="D13" s="647"/>
      <c r="E13" s="647"/>
      <c r="F13" s="124"/>
      <c r="G13" s="750" t="s">
        <v>468</v>
      </c>
      <c r="H13" s="750"/>
      <c r="I13" s="750"/>
      <c r="J13" s="750"/>
      <c r="K13" s="750"/>
      <c r="L13" s="750"/>
      <c r="M13" s="750"/>
      <c r="N13" s="751"/>
      <c r="O13" s="708">
        <f>'表１'!V11</f>
      </c>
      <c r="P13" s="709"/>
      <c r="Q13" s="709"/>
      <c r="R13" s="709"/>
      <c r="S13" s="66" t="s">
        <v>20</v>
      </c>
      <c r="T13" s="710"/>
      <c r="U13" s="711"/>
      <c r="V13" s="711"/>
      <c r="W13" s="738" t="s">
        <v>139</v>
      </c>
      <c r="X13" s="739"/>
      <c r="Y13" s="708">
        <f t="shared" si="0"/>
      </c>
      <c r="Z13" s="709"/>
      <c r="AA13" s="709"/>
      <c r="AB13" s="709"/>
      <c r="AC13" s="69" t="s">
        <v>20</v>
      </c>
    </row>
    <row r="14" spans="3:29" ht="27" customHeight="1">
      <c r="C14" s="689"/>
      <c r="D14" s="647"/>
      <c r="E14" s="647"/>
      <c r="F14" s="124"/>
      <c r="G14" s="750" t="s">
        <v>469</v>
      </c>
      <c r="H14" s="750"/>
      <c r="I14" s="750"/>
      <c r="J14" s="750"/>
      <c r="K14" s="750"/>
      <c r="L14" s="750"/>
      <c r="M14" s="750"/>
      <c r="N14" s="751"/>
      <c r="O14" s="708">
        <f>'表１'!V12</f>
      </c>
      <c r="P14" s="709"/>
      <c r="Q14" s="709"/>
      <c r="R14" s="709"/>
      <c r="S14" s="66" t="s">
        <v>20</v>
      </c>
      <c r="T14" s="710"/>
      <c r="U14" s="711"/>
      <c r="V14" s="711"/>
      <c r="W14" s="738" t="s">
        <v>139</v>
      </c>
      <c r="X14" s="739"/>
      <c r="Y14" s="708">
        <f t="shared" si="0"/>
      </c>
      <c r="Z14" s="709"/>
      <c r="AA14" s="709"/>
      <c r="AB14" s="709"/>
      <c r="AC14" s="69" t="s">
        <v>20</v>
      </c>
    </row>
    <row r="15" spans="3:29" ht="27" customHeight="1">
      <c r="C15" s="689"/>
      <c r="D15" s="647"/>
      <c r="E15" s="647"/>
      <c r="F15" s="124"/>
      <c r="G15" s="750" t="s">
        <v>470</v>
      </c>
      <c r="H15" s="750"/>
      <c r="I15" s="750"/>
      <c r="J15" s="750"/>
      <c r="K15" s="750"/>
      <c r="L15" s="750"/>
      <c r="M15" s="750"/>
      <c r="N15" s="751"/>
      <c r="O15" s="708">
        <f>'表１'!V13</f>
      </c>
      <c r="P15" s="709"/>
      <c r="Q15" s="709"/>
      <c r="R15" s="709"/>
      <c r="S15" s="66" t="s">
        <v>20</v>
      </c>
      <c r="T15" s="710"/>
      <c r="U15" s="711"/>
      <c r="V15" s="711"/>
      <c r="W15" s="738" t="s">
        <v>139</v>
      </c>
      <c r="X15" s="739"/>
      <c r="Y15" s="708">
        <f t="shared" si="0"/>
      </c>
      <c r="Z15" s="709"/>
      <c r="AA15" s="709"/>
      <c r="AB15" s="709"/>
      <c r="AC15" s="69" t="s">
        <v>20</v>
      </c>
    </row>
    <row r="16" spans="3:29" ht="27" customHeight="1">
      <c r="C16" s="689"/>
      <c r="D16" s="647"/>
      <c r="E16" s="647"/>
      <c r="F16" s="124"/>
      <c r="G16" s="750" t="s">
        <v>471</v>
      </c>
      <c r="H16" s="750"/>
      <c r="I16" s="750"/>
      <c r="J16" s="750"/>
      <c r="K16" s="750"/>
      <c r="L16" s="750"/>
      <c r="M16" s="750"/>
      <c r="N16" s="751"/>
      <c r="O16" s="708">
        <f>'表１'!V14</f>
      </c>
      <c r="P16" s="709"/>
      <c r="Q16" s="709"/>
      <c r="R16" s="709"/>
      <c r="S16" s="66" t="s">
        <v>20</v>
      </c>
      <c r="T16" s="710"/>
      <c r="U16" s="711"/>
      <c r="V16" s="711"/>
      <c r="W16" s="738" t="s">
        <v>139</v>
      </c>
      <c r="X16" s="739"/>
      <c r="Y16" s="708">
        <f t="shared" si="0"/>
      </c>
      <c r="Z16" s="709"/>
      <c r="AA16" s="709"/>
      <c r="AB16" s="709"/>
      <c r="AC16" s="69" t="s">
        <v>20</v>
      </c>
    </row>
    <row r="17" spans="3:29" ht="27" customHeight="1">
      <c r="C17" s="689"/>
      <c r="D17" s="647"/>
      <c r="E17" s="647"/>
      <c r="F17" s="124"/>
      <c r="G17" s="750" t="s">
        <v>472</v>
      </c>
      <c r="H17" s="750"/>
      <c r="I17" s="750"/>
      <c r="J17" s="750"/>
      <c r="K17" s="750"/>
      <c r="L17" s="750"/>
      <c r="M17" s="750"/>
      <c r="N17" s="751"/>
      <c r="O17" s="708">
        <f>'表１'!V15</f>
      </c>
      <c r="P17" s="709"/>
      <c r="Q17" s="709"/>
      <c r="R17" s="709"/>
      <c r="S17" s="66" t="s">
        <v>20</v>
      </c>
      <c r="T17" s="710"/>
      <c r="U17" s="711"/>
      <c r="V17" s="711"/>
      <c r="W17" s="738" t="s">
        <v>139</v>
      </c>
      <c r="X17" s="739"/>
      <c r="Y17" s="708">
        <f t="shared" si="0"/>
      </c>
      <c r="Z17" s="709"/>
      <c r="AA17" s="709"/>
      <c r="AB17" s="709"/>
      <c r="AC17" s="69" t="s">
        <v>20</v>
      </c>
    </row>
    <row r="18" spans="3:29" ht="27" customHeight="1">
      <c r="C18" s="689"/>
      <c r="D18" s="647"/>
      <c r="E18" s="647"/>
      <c r="F18" s="124"/>
      <c r="G18" s="750" t="s">
        <v>473</v>
      </c>
      <c r="H18" s="750"/>
      <c r="I18" s="750"/>
      <c r="J18" s="750"/>
      <c r="K18" s="750"/>
      <c r="L18" s="750"/>
      <c r="M18" s="750"/>
      <c r="N18" s="751"/>
      <c r="O18" s="708">
        <f>'表１'!V16</f>
      </c>
      <c r="P18" s="709"/>
      <c r="Q18" s="709"/>
      <c r="R18" s="709"/>
      <c r="S18" s="66" t="s">
        <v>20</v>
      </c>
      <c r="T18" s="710"/>
      <c r="U18" s="711"/>
      <c r="V18" s="711"/>
      <c r="W18" s="738" t="s">
        <v>139</v>
      </c>
      <c r="X18" s="739"/>
      <c r="Y18" s="708">
        <f t="shared" si="0"/>
      </c>
      <c r="Z18" s="709"/>
      <c r="AA18" s="709"/>
      <c r="AB18" s="709"/>
      <c r="AC18" s="69" t="s">
        <v>169</v>
      </c>
    </row>
    <row r="19" spans="3:29" ht="27" customHeight="1">
      <c r="C19" s="689"/>
      <c r="D19" s="647"/>
      <c r="E19" s="781"/>
      <c r="F19" s="125"/>
      <c r="G19" s="768" t="s">
        <v>474</v>
      </c>
      <c r="H19" s="768"/>
      <c r="I19" s="768"/>
      <c r="J19" s="768"/>
      <c r="K19" s="768"/>
      <c r="L19" s="768"/>
      <c r="M19" s="768"/>
      <c r="N19" s="769"/>
      <c r="O19" s="742">
        <f>'表１'!V17</f>
      </c>
      <c r="P19" s="743"/>
      <c r="Q19" s="743"/>
      <c r="R19" s="743"/>
      <c r="S19" s="70" t="s">
        <v>20</v>
      </c>
      <c r="T19" s="744"/>
      <c r="U19" s="745"/>
      <c r="V19" s="745"/>
      <c r="W19" s="746" t="s">
        <v>139</v>
      </c>
      <c r="X19" s="747"/>
      <c r="Y19" s="742">
        <f t="shared" si="0"/>
      </c>
      <c r="Z19" s="743"/>
      <c r="AA19" s="743"/>
      <c r="AB19" s="743"/>
      <c r="AC19" s="72" t="s">
        <v>169</v>
      </c>
    </row>
    <row r="20" spans="3:29" ht="27" customHeight="1">
      <c r="C20" s="689"/>
      <c r="D20" s="781"/>
      <c r="E20" s="770" t="s">
        <v>200</v>
      </c>
      <c r="F20" s="771"/>
      <c r="G20" s="771"/>
      <c r="H20" s="771"/>
      <c r="I20" s="771"/>
      <c r="J20" s="771"/>
      <c r="K20" s="771"/>
      <c r="L20" s="771"/>
      <c r="M20" s="771"/>
      <c r="N20" s="772"/>
      <c r="O20" s="773">
        <f>'表１'!V18</f>
      </c>
      <c r="P20" s="774"/>
      <c r="Q20" s="774"/>
      <c r="R20" s="774"/>
      <c r="S20" s="205" t="s">
        <v>169</v>
      </c>
      <c r="T20" s="775"/>
      <c r="U20" s="776"/>
      <c r="V20" s="776"/>
      <c r="W20" s="777" t="s">
        <v>139</v>
      </c>
      <c r="X20" s="778"/>
      <c r="Y20" s="773">
        <f t="shared" si="0"/>
      </c>
      <c r="Z20" s="774"/>
      <c r="AA20" s="774"/>
      <c r="AB20" s="774"/>
      <c r="AC20" s="206" t="s">
        <v>169</v>
      </c>
    </row>
    <row r="21" spans="3:29" ht="27" customHeight="1">
      <c r="C21" s="689"/>
      <c r="D21" s="761" t="s">
        <v>195</v>
      </c>
      <c r="E21" s="126"/>
      <c r="F21" s="762" t="s">
        <v>201</v>
      </c>
      <c r="G21" s="762"/>
      <c r="H21" s="762"/>
      <c r="I21" s="762"/>
      <c r="J21" s="762"/>
      <c r="K21" s="762"/>
      <c r="L21" s="762"/>
      <c r="M21" s="762"/>
      <c r="N21" s="763"/>
      <c r="O21" s="764">
        <f>'表１'!V20</f>
      </c>
      <c r="P21" s="765"/>
      <c r="Q21" s="765"/>
      <c r="R21" s="765"/>
      <c r="S21" s="40" t="s">
        <v>170</v>
      </c>
      <c r="T21" s="757"/>
      <c r="U21" s="758"/>
      <c r="V21" s="758"/>
      <c r="W21" s="766" t="s">
        <v>139</v>
      </c>
      <c r="X21" s="767"/>
      <c r="Y21" s="748">
        <f t="shared" si="0"/>
      </c>
      <c r="Z21" s="749"/>
      <c r="AA21" s="749"/>
      <c r="AB21" s="749"/>
      <c r="AC21" s="61" t="s">
        <v>170</v>
      </c>
    </row>
    <row r="22" spans="3:50" s="26" customFormat="1" ht="27" customHeight="1">
      <c r="C22" s="689"/>
      <c r="D22" s="692"/>
      <c r="E22" s="397"/>
      <c r="F22" s="535" t="s">
        <v>429</v>
      </c>
      <c r="G22" s="535"/>
      <c r="H22" s="535"/>
      <c r="I22" s="535"/>
      <c r="J22" s="535"/>
      <c r="K22" s="535"/>
      <c r="L22" s="535"/>
      <c r="M22" s="535"/>
      <c r="N22" s="536"/>
      <c r="O22" s="708">
        <f>'表１'!V21</f>
      </c>
      <c r="P22" s="709"/>
      <c r="Q22" s="709"/>
      <c r="R22" s="709"/>
      <c r="S22" s="61" t="s">
        <v>526</v>
      </c>
      <c r="T22" s="710"/>
      <c r="U22" s="711"/>
      <c r="V22" s="711"/>
      <c r="W22" s="712" t="s">
        <v>139</v>
      </c>
      <c r="X22" s="713"/>
      <c r="Y22" s="708">
        <f>IF(COUNT(T22)=0,"",O22*(T22*0.01+1))</f>
      </c>
      <c r="Z22" s="709"/>
      <c r="AA22" s="709"/>
      <c r="AB22" s="709"/>
      <c r="AC22" s="131" t="s">
        <v>526</v>
      </c>
      <c r="AX22"/>
    </row>
    <row r="23" spans="3:29" ht="27" customHeight="1">
      <c r="C23" s="689"/>
      <c r="D23" s="692"/>
      <c r="E23" s="126"/>
      <c r="F23" s="564" t="s">
        <v>21</v>
      </c>
      <c r="G23" s="564"/>
      <c r="H23" s="564"/>
      <c r="I23" s="564"/>
      <c r="J23" s="564"/>
      <c r="K23" s="564"/>
      <c r="L23" s="564"/>
      <c r="M23" s="564"/>
      <c r="N23" s="565"/>
      <c r="O23" s="708">
        <f>'表１'!V22</f>
      </c>
      <c r="P23" s="709"/>
      <c r="Q23" s="709"/>
      <c r="R23" s="709"/>
      <c r="S23" s="170" t="s">
        <v>211</v>
      </c>
      <c r="T23" s="710"/>
      <c r="U23" s="711"/>
      <c r="V23" s="711"/>
      <c r="W23" s="738" t="s">
        <v>139</v>
      </c>
      <c r="X23" s="739"/>
      <c r="Y23" s="708">
        <f>IF(COUNT(T23)=0,"",O23*(T23*0.01+1))</f>
      </c>
      <c r="Z23" s="709"/>
      <c r="AA23" s="709"/>
      <c r="AB23" s="709"/>
      <c r="AC23" s="170" t="s">
        <v>207</v>
      </c>
    </row>
    <row r="24" spans="3:29" ht="27" customHeight="1">
      <c r="C24" s="689"/>
      <c r="D24" s="692"/>
      <c r="E24" s="126"/>
      <c r="F24" s="564" t="s">
        <v>202</v>
      </c>
      <c r="G24" s="564"/>
      <c r="H24" s="564"/>
      <c r="I24" s="564"/>
      <c r="J24" s="564"/>
      <c r="K24" s="564"/>
      <c r="L24" s="564"/>
      <c r="M24" s="564"/>
      <c r="N24" s="565"/>
      <c r="O24" s="708">
        <f>'表１'!V23</f>
      </c>
      <c r="P24" s="709"/>
      <c r="Q24" s="709"/>
      <c r="R24" s="709"/>
      <c r="S24" s="66" t="s">
        <v>169</v>
      </c>
      <c r="T24" s="710"/>
      <c r="U24" s="711"/>
      <c r="V24" s="711"/>
      <c r="W24" s="738" t="s">
        <v>139</v>
      </c>
      <c r="X24" s="739"/>
      <c r="Y24" s="708">
        <f>IF(COUNT(T24)=0,"",O24*(T24*0.01+1))</f>
      </c>
      <c r="Z24" s="709"/>
      <c r="AA24" s="709"/>
      <c r="AB24" s="709"/>
      <c r="AC24" s="69" t="s">
        <v>169</v>
      </c>
    </row>
    <row r="25" spans="3:29" ht="27" customHeight="1">
      <c r="C25" s="689"/>
      <c r="D25" s="692"/>
      <c r="E25" s="127"/>
      <c r="F25" s="564" t="s">
        <v>203</v>
      </c>
      <c r="G25" s="564"/>
      <c r="H25" s="564"/>
      <c r="I25" s="564"/>
      <c r="J25" s="564"/>
      <c r="K25" s="564"/>
      <c r="L25" s="564"/>
      <c r="M25" s="564"/>
      <c r="N25" s="565"/>
      <c r="O25" s="708">
        <f>'表１'!V24</f>
      </c>
      <c r="P25" s="709"/>
      <c r="Q25" s="709"/>
      <c r="R25" s="709"/>
      <c r="S25" s="66" t="s">
        <v>169</v>
      </c>
      <c r="T25" s="710"/>
      <c r="U25" s="711"/>
      <c r="V25" s="711"/>
      <c r="W25" s="738" t="s">
        <v>139</v>
      </c>
      <c r="X25" s="739"/>
      <c r="Y25" s="708">
        <f t="shared" si="0"/>
      </c>
      <c r="Z25" s="709"/>
      <c r="AA25" s="709"/>
      <c r="AB25" s="709"/>
      <c r="AC25" s="69" t="s">
        <v>169</v>
      </c>
    </row>
    <row r="26" spans="3:29" ht="27" customHeight="1">
      <c r="C26" s="689"/>
      <c r="D26" s="692"/>
      <c r="E26" s="127"/>
      <c r="F26" s="564" t="s">
        <v>22</v>
      </c>
      <c r="G26" s="564"/>
      <c r="H26" s="564"/>
      <c r="I26" s="564"/>
      <c r="J26" s="564"/>
      <c r="K26" s="564"/>
      <c r="L26" s="564"/>
      <c r="M26" s="564"/>
      <c r="N26" s="565"/>
      <c r="O26" s="708">
        <f>'表１'!V25</f>
      </c>
      <c r="P26" s="709"/>
      <c r="Q26" s="709"/>
      <c r="R26" s="709"/>
      <c r="S26" s="66" t="s">
        <v>169</v>
      </c>
      <c r="T26" s="710"/>
      <c r="U26" s="711"/>
      <c r="V26" s="711"/>
      <c r="W26" s="738" t="s">
        <v>139</v>
      </c>
      <c r="X26" s="739"/>
      <c r="Y26" s="708">
        <f t="shared" si="0"/>
      </c>
      <c r="Z26" s="709"/>
      <c r="AA26" s="709"/>
      <c r="AB26" s="709"/>
      <c r="AC26" s="69" t="s">
        <v>169</v>
      </c>
    </row>
    <row r="27" spans="3:29" ht="27" customHeight="1" thickBot="1">
      <c r="C27" s="689"/>
      <c r="D27" s="692"/>
      <c r="E27" s="128"/>
      <c r="F27" s="740" t="s">
        <v>23</v>
      </c>
      <c r="G27" s="740"/>
      <c r="H27" s="740"/>
      <c r="I27" s="740"/>
      <c r="J27" s="740"/>
      <c r="K27" s="740"/>
      <c r="L27" s="740"/>
      <c r="M27" s="740"/>
      <c r="N27" s="741"/>
      <c r="O27" s="732">
        <f>'表１'!V26</f>
      </c>
      <c r="P27" s="733"/>
      <c r="Q27" s="733"/>
      <c r="R27" s="733"/>
      <c r="S27" s="70" t="s">
        <v>169</v>
      </c>
      <c r="T27" s="734"/>
      <c r="U27" s="735"/>
      <c r="V27" s="735"/>
      <c r="W27" s="736" t="s">
        <v>139</v>
      </c>
      <c r="X27" s="737"/>
      <c r="Y27" s="732">
        <f t="shared" si="0"/>
      </c>
      <c r="Z27" s="733"/>
      <c r="AA27" s="733"/>
      <c r="AB27" s="733"/>
      <c r="AC27" s="72" t="s">
        <v>169</v>
      </c>
    </row>
    <row r="28" spans="3:29" ht="27" customHeight="1" thickTop="1">
      <c r="C28" s="752" t="s">
        <v>72</v>
      </c>
      <c r="D28" s="609"/>
      <c r="E28" s="129"/>
      <c r="F28" s="615" t="s">
        <v>18</v>
      </c>
      <c r="G28" s="615"/>
      <c r="H28" s="615"/>
      <c r="I28" s="615"/>
      <c r="J28" s="615"/>
      <c r="K28" s="615"/>
      <c r="L28" s="615"/>
      <c r="M28" s="615"/>
      <c r="N28" s="616"/>
      <c r="O28" s="755">
        <f>'表１'!V29</f>
      </c>
      <c r="P28" s="756"/>
      <c r="Q28" s="756"/>
      <c r="R28" s="756"/>
      <c r="S28" s="73" t="s">
        <v>169</v>
      </c>
      <c r="T28" s="757"/>
      <c r="U28" s="758"/>
      <c r="V28" s="758"/>
      <c r="W28" s="759" t="s">
        <v>139</v>
      </c>
      <c r="X28" s="760"/>
      <c r="Y28" s="748">
        <f t="shared" si="0"/>
      </c>
      <c r="Z28" s="749"/>
      <c r="AA28" s="749"/>
      <c r="AB28" s="749"/>
      <c r="AC28" s="75" t="s">
        <v>20</v>
      </c>
    </row>
    <row r="29" spans="3:29" ht="27" customHeight="1">
      <c r="C29" s="610"/>
      <c r="D29" s="611"/>
      <c r="E29" s="130"/>
      <c r="F29" s="750" t="s">
        <v>201</v>
      </c>
      <c r="G29" s="750"/>
      <c r="H29" s="750"/>
      <c r="I29" s="750"/>
      <c r="J29" s="750"/>
      <c r="K29" s="750"/>
      <c r="L29" s="750"/>
      <c r="M29" s="750"/>
      <c r="N29" s="751"/>
      <c r="O29" s="708">
        <f>'表１'!V30</f>
      </c>
      <c r="P29" s="709"/>
      <c r="Q29" s="709"/>
      <c r="R29" s="709"/>
      <c r="S29" s="61" t="s">
        <v>170</v>
      </c>
      <c r="T29" s="710"/>
      <c r="U29" s="711"/>
      <c r="V29" s="711"/>
      <c r="W29" s="738" t="s">
        <v>139</v>
      </c>
      <c r="X29" s="739"/>
      <c r="Y29" s="708">
        <f t="shared" si="0"/>
      </c>
      <c r="Z29" s="709"/>
      <c r="AA29" s="709"/>
      <c r="AB29" s="709"/>
      <c r="AC29" s="131" t="s">
        <v>170</v>
      </c>
    </row>
    <row r="30" spans="3:50" s="26" customFormat="1" ht="27" customHeight="1">
      <c r="C30" s="610"/>
      <c r="D30" s="611"/>
      <c r="E30" s="398"/>
      <c r="F30" s="535" t="s">
        <v>430</v>
      </c>
      <c r="G30" s="535"/>
      <c r="H30" s="535"/>
      <c r="I30" s="535"/>
      <c r="J30" s="535"/>
      <c r="K30" s="535"/>
      <c r="L30" s="535"/>
      <c r="M30" s="535"/>
      <c r="N30" s="536"/>
      <c r="O30" s="708">
        <f>'表１'!V31</f>
      </c>
      <c r="P30" s="709"/>
      <c r="Q30" s="709"/>
      <c r="R30" s="709"/>
      <c r="S30" s="61" t="s">
        <v>526</v>
      </c>
      <c r="T30" s="710"/>
      <c r="U30" s="711"/>
      <c r="V30" s="711"/>
      <c r="W30" s="712" t="s">
        <v>139</v>
      </c>
      <c r="X30" s="713"/>
      <c r="Y30" s="708">
        <f>IF(COUNT(T30)=0,"",O30*(T30*0.01+1))</f>
      </c>
      <c r="Z30" s="709"/>
      <c r="AA30" s="709"/>
      <c r="AB30" s="709"/>
      <c r="AC30" s="131" t="s">
        <v>526</v>
      </c>
      <c r="AX30"/>
    </row>
    <row r="31" spans="3:29" ht="27" customHeight="1">
      <c r="C31" s="610"/>
      <c r="D31" s="611"/>
      <c r="E31" s="130"/>
      <c r="F31" s="564" t="s">
        <v>21</v>
      </c>
      <c r="G31" s="564"/>
      <c r="H31" s="564"/>
      <c r="I31" s="564"/>
      <c r="J31" s="564"/>
      <c r="K31" s="564"/>
      <c r="L31" s="564"/>
      <c r="M31" s="564"/>
      <c r="N31" s="565"/>
      <c r="O31" s="708">
        <f>'表１'!V32</f>
      </c>
      <c r="P31" s="709"/>
      <c r="Q31" s="709"/>
      <c r="R31" s="709"/>
      <c r="S31" s="170" t="s">
        <v>211</v>
      </c>
      <c r="T31" s="710"/>
      <c r="U31" s="711"/>
      <c r="V31" s="711"/>
      <c r="W31" s="738" t="s">
        <v>139</v>
      </c>
      <c r="X31" s="739"/>
      <c r="Y31" s="708">
        <f>IF(COUNT(T31)=0,"",O31*(T31*0.01+1))</f>
      </c>
      <c r="Z31" s="709"/>
      <c r="AA31" s="709"/>
      <c r="AB31" s="709"/>
      <c r="AC31" s="170" t="s">
        <v>207</v>
      </c>
    </row>
    <row r="32" spans="3:29" ht="27" customHeight="1">
      <c r="C32" s="610"/>
      <c r="D32" s="611"/>
      <c r="E32" s="130"/>
      <c r="F32" s="564" t="s">
        <v>202</v>
      </c>
      <c r="G32" s="564"/>
      <c r="H32" s="564"/>
      <c r="I32" s="564"/>
      <c r="J32" s="564"/>
      <c r="K32" s="564"/>
      <c r="L32" s="564"/>
      <c r="M32" s="564"/>
      <c r="N32" s="565"/>
      <c r="O32" s="708">
        <f>'表１'!V33</f>
      </c>
      <c r="P32" s="709"/>
      <c r="Q32" s="709"/>
      <c r="R32" s="709"/>
      <c r="S32" s="66" t="s">
        <v>169</v>
      </c>
      <c r="T32" s="710"/>
      <c r="U32" s="711"/>
      <c r="V32" s="711"/>
      <c r="W32" s="738" t="s">
        <v>139</v>
      </c>
      <c r="X32" s="739"/>
      <c r="Y32" s="708">
        <f>IF(COUNT(T32)=0,"",O32*(T32*0.01+1))</f>
      </c>
      <c r="Z32" s="709"/>
      <c r="AA32" s="709"/>
      <c r="AB32" s="709"/>
      <c r="AC32" s="69" t="s">
        <v>169</v>
      </c>
    </row>
    <row r="33" spans="3:29" ht="27" customHeight="1">
      <c r="C33" s="610"/>
      <c r="D33" s="611"/>
      <c r="E33" s="130"/>
      <c r="F33" s="564" t="s">
        <v>203</v>
      </c>
      <c r="G33" s="564"/>
      <c r="H33" s="564"/>
      <c r="I33" s="564"/>
      <c r="J33" s="564"/>
      <c r="K33" s="564"/>
      <c r="L33" s="564"/>
      <c r="M33" s="564"/>
      <c r="N33" s="565"/>
      <c r="O33" s="708">
        <f>'表１'!V34</f>
      </c>
      <c r="P33" s="709"/>
      <c r="Q33" s="709"/>
      <c r="R33" s="709"/>
      <c r="S33" s="66" t="s">
        <v>169</v>
      </c>
      <c r="T33" s="710"/>
      <c r="U33" s="711"/>
      <c r="V33" s="711"/>
      <c r="W33" s="738" t="s">
        <v>139</v>
      </c>
      <c r="X33" s="739"/>
      <c r="Y33" s="708">
        <f t="shared" si="0"/>
      </c>
      <c r="Z33" s="709"/>
      <c r="AA33" s="709"/>
      <c r="AB33" s="709"/>
      <c r="AC33" s="69" t="s">
        <v>169</v>
      </c>
    </row>
    <row r="34" spans="3:29" ht="27" customHeight="1">
      <c r="C34" s="610"/>
      <c r="D34" s="611"/>
      <c r="E34" s="130"/>
      <c r="F34" s="564" t="s">
        <v>22</v>
      </c>
      <c r="G34" s="564"/>
      <c r="H34" s="564"/>
      <c r="I34" s="564"/>
      <c r="J34" s="564"/>
      <c r="K34" s="564"/>
      <c r="L34" s="564"/>
      <c r="M34" s="564"/>
      <c r="N34" s="565"/>
      <c r="O34" s="708">
        <f>'表１'!V35</f>
      </c>
      <c r="P34" s="709"/>
      <c r="Q34" s="709"/>
      <c r="R34" s="709"/>
      <c r="S34" s="66" t="s">
        <v>169</v>
      </c>
      <c r="T34" s="710"/>
      <c r="U34" s="711"/>
      <c r="V34" s="711"/>
      <c r="W34" s="738" t="s">
        <v>139</v>
      </c>
      <c r="X34" s="739"/>
      <c r="Y34" s="708">
        <f t="shared" si="0"/>
      </c>
      <c r="Z34" s="709"/>
      <c r="AA34" s="709"/>
      <c r="AB34" s="709"/>
      <c r="AC34" s="69" t="s">
        <v>169</v>
      </c>
    </row>
    <row r="35" spans="3:29" ht="27" customHeight="1">
      <c r="C35" s="753"/>
      <c r="D35" s="754"/>
      <c r="E35" s="132"/>
      <c r="F35" s="572" t="s">
        <v>23</v>
      </c>
      <c r="G35" s="572"/>
      <c r="H35" s="572"/>
      <c r="I35" s="572"/>
      <c r="J35" s="572"/>
      <c r="K35" s="572"/>
      <c r="L35" s="572"/>
      <c r="M35" s="572"/>
      <c r="N35" s="573"/>
      <c r="O35" s="742">
        <f>'表１'!V36</f>
      </c>
      <c r="P35" s="743"/>
      <c r="Q35" s="743"/>
      <c r="R35" s="743"/>
      <c r="S35" s="70" t="s">
        <v>169</v>
      </c>
      <c r="T35" s="744"/>
      <c r="U35" s="745"/>
      <c r="V35" s="745"/>
      <c r="W35" s="746" t="s">
        <v>139</v>
      </c>
      <c r="X35" s="747"/>
      <c r="Y35" s="742">
        <f t="shared" si="0"/>
      </c>
      <c r="Z35" s="743"/>
      <c r="AA35" s="743"/>
      <c r="AB35" s="743"/>
      <c r="AC35" s="72" t="s">
        <v>169</v>
      </c>
    </row>
    <row r="36" ht="9" customHeight="1">
      <c r="T36" s="90" t="s">
        <v>171</v>
      </c>
    </row>
    <row r="37" spans="15:29" ht="19.5" customHeight="1">
      <c r="O37" s="796" t="s">
        <v>522</v>
      </c>
      <c r="P37" s="797"/>
      <c r="Q37" s="797"/>
      <c r="R37" s="797"/>
      <c r="S37" s="797"/>
      <c r="T37" s="796" t="s">
        <v>523</v>
      </c>
      <c r="U37" s="797"/>
      <c r="V37" s="797"/>
      <c r="W37" s="797"/>
      <c r="X37" s="797"/>
      <c r="Y37" s="798" t="s">
        <v>565</v>
      </c>
      <c r="Z37" s="798"/>
      <c r="AA37" s="798"/>
      <c r="AB37" s="798"/>
      <c r="AC37" s="798"/>
    </row>
    <row r="38" spans="15:29" ht="24.75" customHeight="1">
      <c r="O38" s="799">
        <f>'表１'!AA38</f>
        <v>0</v>
      </c>
      <c r="P38" s="799"/>
      <c r="Q38" s="799"/>
      <c r="R38" s="800"/>
      <c r="S38" s="422" t="s">
        <v>524</v>
      </c>
      <c r="T38" s="801"/>
      <c r="U38" s="801"/>
      <c r="V38" s="802"/>
      <c r="W38" s="803" t="s">
        <v>139</v>
      </c>
      <c r="X38" s="804"/>
      <c r="Y38" s="805">
        <f>IF(COUNT(T38)=0,"",O38*(100-T38)/100)</f>
      </c>
      <c r="Z38" s="805"/>
      <c r="AA38" s="805"/>
      <c r="AB38" s="806"/>
      <c r="AC38" s="422" t="s">
        <v>524</v>
      </c>
    </row>
    <row r="39" ht="15.75" customHeight="1">
      <c r="C39" s="399" t="s">
        <v>1</v>
      </c>
    </row>
    <row r="40" ht="15.75" customHeight="1">
      <c r="C40" s="399" t="s">
        <v>566</v>
      </c>
    </row>
  </sheetData>
  <sheetProtection/>
  <mergeCells count="148">
    <mergeCell ref="O37:S37"/>
    <mergeCell ref="T37:X37"/>
    <mergeCell ref="Y37:AC37"/>
    <mergeCell ref="O38:R38"/>
    <mergeCell ref="T38:V38"/>
    <mergeCell ref="W38:X38"/>
    <mergeCell ref="Y38:AB38"/>
    <mergeCell ref="A7:P7"/>
    <mergeCell ref="O9:S9"/>
    <mergeCell ref="T9:X9"/>
    <mergeCell ref="Y9:AC9"/>
    <mergeCell ref="Q7:S7"/>
    <mergeCell ref="X7:Z7"/>
    <mergeCell ref="C11:C27"/>
    <mergeCell ref="D11:D20"/>
    <mergeCell ref="E11:E19"/>
    <mergeCell ref="G11:N11"/>
    <mergeCell ref="O11:R11"/>
    <mergeCell ref="T11:V11"/>
    <mergeCell ref="G13:N13"/>
    <mergeCell ref="O13:R13"/>
    <mergeCell ref="T13:V13"/>
    <mergeCell ref="G15:N15"/>
    <mergeCell ref="W11:X11"/>
    <mergeCell ref="Y11:AB11"/>
    <mergeCell ref="G12:N12"/>
    <mergeCell ref="O12:R12"/>
    <mergeCell ref="T12:V12"/>
    <mergeCell ref="W12:X12"/>
    <mergeCell ref="Y12:AB12"/>
    <mergeCell ref="W13:X13"/>
    <mergeCell ref="Y13:AB13"/>
    <mergeCell ref="G14:N14"/>
    <mergeCell ref="O14:R14"/>
    <mergeCell ref="T14:V14"/>
    <mergeCell ref="W14:X14"/>
    <mergeCell ref="Y14:AB14"/>
    <mergeCell ref="O15:R15"/>
    <mergeCell ref="T15:V15"/>
    <mergeCell ref="W15:X15"/>
    <mergeCell ref="Y15:AB15"/>
    <mergeCell ref="G16:N16"/>
    <mergeCell ref="O16:R16"/>
    <mergeCell ref="T16:V16"/>
    <mergeCell ref="W16:X16"/>
    <mergeCell ref="Y16:AB16"/>
    <mergeCell ref="G17:N17"/>
    <mergeCell ref="O17:R17"/>
    <mergeCell ref="T17:V17"/>
    <mergeCell ref="W17:X17"/>
    <mergeCell ref="Y17:AB17"/>
    <mergeCell ref="G18:N18"/>
    <mergeCell ref="O18:R18"/>
    <mergeCell ref="T18:V18"/>
    <mergeCell ref="W18:X18"/>
    <mergeCell ref="Y18:AB18"/>
    <mergeCell ref="Y19:AB19"/>
    <mergeCell ref="E20:N20"/>
    <mergeCell ref="O20:R20"/>
    <mergeCell ref="T20:V20"/>
    <mergeCell ref="W20:X20"/>
    <mergeCell ref="Y20:AB20"/>
    <mergeCell ref="O23:R23"/>
    <mergeCell ref="G19:N19"/>
    <mergeCell ref="O19:R19"/>
    <mergeCell ref="T19:V19"/>
    <mergeCell ref="W19:X19"/>
    <mergeCell ref="O24:R24"/>
    <mergeCell ref="T23:V23"/>
    <mergeCell ref="W23:X23"/>
    <mergeCell ref="T24:V24"/>
    <mergeCell ref="W24:X24"/>
    <mergeCell ref="Y26:AB26"/>
    <mergeCell ref="Y27:AB27"/>
    <mergeCell ref="W21:X21"/>
    <mergeCell ref="Y21:AB21"/>
    <mergeCell ref="F25:N25"/>
    <mergeCell ref="O25:R25"/>
    <mergeCell ref="T25:V25"/>
    <mergeCell ref="W25:X25"/>
    <mergeCell ref="Y25:AB25"/>
    <mergeCell ref="F23:N23"/>
    <mergeCell ref="C28:D35"/>
    <mergeCell ref="F28:N28"/>
    <mergeCell ref="O28:R28"/>
    <mergeCell ref="T28:V28"/>
    <mergeCell ref="W28:X28"/>
    <mergeCell ref="D21:D27"/>
    <mergeCell ref="F21:N21"/>
    <mergeCell ref="O21:R21"/>
    <mergeCell ref="T21:V21"/>
    <mergeCell ref="F34:N34"/>
    <mergeCell ref="O34:R34"/>
    <mergeCell ref="T34:V34"/>
    <mergeCell ref="W34:X34"/>
    <mergeCell ref="Y34:AB34"/>
    <mergeCell ref="Y28:AB28"/>
    <mergeCell ref="F29:N29"/>
    <mergeCell ref="O29:R29"/>
    <mergeCell ref="T29:V29"/>
    <mergeCell ref="W29:X29"/>
    <mergeCell ref="W32:X32"/>
    <mergeCell ref="F35:N35"/>
    <mergeCell ref="O35:R35"/>
    <mergeCell ref="T35:V35"/>
    <mergeCell ref="W35:X35"/>
    <mergeCell ref="Y35:AB35"/>
    <mergeCell ref="F33:N33"/>
    <mergeCell ref="O33:R33"/>
    <mergeCell ref="T33:V33"/>
    <mergeCell ref="W33:X33"/>
    <mergeCell ref="Y33:AB33"/>
    <mergeCell ref="F27:N27"/>
    <mergeCell ref="F26:N26"/>
    <mergeCell ref="O26:R26"/>
    <mergeCell ref="T26:V26"/>
    <mergeCell ref="W26:X26"/>
    <mergeCell ref="F24:N24"/>
    <mergeCell ref="Y32:AB32"/>
    <mergeCell ref="Y23:AB23"/>
    <mergeCell ref="Y24:AB24"/>
    <mergeCell ref="F31:N31"/>
    <mergeCell ref="F32:N32"/>
    <mergeCell ref="O31:R31"/>
    <mergeCell ref="O32:R32"/>
    <mergeCell ref="T31:V31"/>
    <mergeCell ref="W31:X31"/>
    <mergeCell ref="T32:V32"/>
    <mergeCell ref="Y1:AC2"/>
    <mergeCell ref="Y10:AC10"/>
    <mergeCell ref="T10:X10"/>
    <mergeCell ref="O10:S10"/>
    <mergeCell ref="C9:N10"/>
    <mergeCell ref="Y31:AB31"/>
    <mergeCell ref="Y29:AB29"/>
    <mergeCell ref="O27:R27"/>
    <mergeCell ref="T27:V27"/>
    <mergeCell ref="W27:X27"/>
    <mergeCell ref="F22:N22"/>
    <mergeCell ref="O22:R22"/>
    <mergeCell ref="T22:V22"/>
    <mergeCell ref="W22:X22"/>
    <mergeCell ref="Y22:AB22"/>
    <mergeCell ref="F30:N30"/>
    <mergeCell ref="O30:R30"/>
    <mergeCell ref="T30:V30"/>
    <mergeCell ref="W30:X30"/>
    <mergeCell ref="Y30:AB30"/>
  </mergeCells>
  <printOptions/>
  <pageMargins left="0.5905511811023623" right="0.1968503937007874" top="0.5118110236220472" bottom="0.5118110236220472" header="0.31496062992125984" footer="0.2755905511811024"/>
  <pageSetup fitToHeight="1" fitToWidth="1" horizontalDpi="600" verticalDpi="600" orientation="portrait" paperSize="9" scale="88" r:id="rId1"/>
  <headerFooter scaleWithDoc="0" alignWithMargins="0">
    <oddFooter>&amp;L&amp;9 2024.03.01&amp;C-5-</oddFooter>
    <firstFooter>&amp;L&amp;9 2013.10</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Zeros="0" workbookViewId="0" topLeftCell="A1">
      <selection activeCell="G11" sqref="G11"/>
    </sheetView>
  </sheetViews>
  <sheetFormatPr defaultColWidth="9.00390625" defaultRowHeight="13.5"/>
  <cols>
    <col min="1" max="1" width="2.50390625" style="3" customWidth="1"/>
    <col min="2" max="2" width="3.00390625" style="3" customWidth="1"/>
    <col min="3" max="3" width="6.875" style="3" customWidth="1"/>
    <col min="4" max="4" width="2.375" style="3" customWidth="1"/>
    <col min="5" max="5" width="60.625" style="3" customWidth="1"/>
    <col min="6" max="6" width="2.625" style="3" customWidth="1"/>
    <col min="7" max="7" width="17.00390625" style="3" customWidth="1"/>
    <col min="8" max="8" width="9.50390625" style="3" customWidth="1"/>
    <col min="9" max="16384" width="9.00390625" style="3" customWidth="1"/>
  </cols>
  <sheetData>
    <row r="1" spans="1:7" ht="18" customHeight="1">
      <c r="A1" s="1" t="s">
        <v>141</v>
      </c>
      <c r="G1" s="810">
        <f>'表１'!$AA$1</f>
        <v>0</v>
      </c>
    </row>
    <row r="2" spans="1:7" ht="18" customHeight="1">
      <c r="A2" s="1"/>
      <c r="G2" s="811"/>
    </row>
    <row r="3" ht="15.75" customHeight="1">
      <c r="A3" s="1"/>
    </row>
    <row r="4" spans="2:7" ht="15.75" customHeight="1">
      <c r="B4" s="182" t="s">
        <v>15</v>
      </c>
      <c r="C4" s="9"/>
      <c r="D4" s="9"/>
      <c r="E4" s="9"/>
      <c r="F4" s="9"/>
      <c r="G4" s="9"/>
    </row>
    <row r="5" ht="15.75" customHeight="1">
      <c r="B5" s="3" t="s">
        <v>172</v>
      </c>
    </row>
    <row r="6" spans="3:7" ht="15.75" customHeight="1">
      <c r="C6" s="812" t="s">
        <v>446</v>
      </c>
      <c r="D6" s="812"/>
      <c r="E6" s="812"/>
      <c r="F6" s="812"/>
      <c r="G6" s="812"/>
    </row>
    <row r="7" spans="3:7" ht="15.75" customHeight="1">
      <c r="C7" s="87"/>
      <c r="D7" s="87"/>
      <c r="E7" s="87"/>
      <c r="F7" s="87"/>
      <c r="G7" s="87"/>
    </row>
    <row r="8" ht="15.75" customHeight="1"/>
    <row r="10" spans="2:7" ht="42.75" customHeight="1">
      <c r="B10" s="813" t="s">
        <v>340</v>
      </c>
      <c r="C10" s="814"/>
      <c r="D10" s="814"/>
      <c r="E10" s="814"/>
      <c r="F10" s="815"/>
      <c r="G10" s="135" t="s">
        <v>32</v>
      </c>
    </row>
    <row r="11" spans="2:7" ht="42.75" customHeight="1">
      <c r="B11" s="136"/>
      <c r="C11" s="816" t="s">
        <v>69</v>
      </c>
      <c r="D11" s="816"/>
      <c r="E11" s="816"/>
      <c r="F11" s="817"/>
      <c r="G11" s="224"/>
    </row>
    <row r="12" spans="2:7" ht="42.75" customHeight="1">
      <c r="B12" s="137"/>
      <c r="C12" s="807" t="s">
        <v>25</v>
      </c>
      <c r="D12" s="807"/>
      <c r="E12" s="807"/>
      <c r="F12" s="808"/>
      <c r="G12" s="225"/>
    </row>
    <row r="13" spans="2:7" ht="42.75" customHeight="1">
      <c r="B13" s="137"/>
      <c r="C13" s="807" t="s">
        <v>26</v>
      </c>
      <c r="D13" s="807"/>
      <c r="E13" s="807"/>
      <c r="F13" s="808"/>
      <c r="G13" s="225"/>
    </row>
    <row r="14" spans="2:7" ht="42.75" customHeight="1">
      <c r="B14" s="137"/>
      <c r="C14" s="807" t="s">
        <v>27</v>
      </c>
      <c r="D14" s="807"/>
      <c r="E14" s="807"/>
      <c r="F14" s="808"/>
      <c r="G14" s="225"/>
    </row>
    <row r="15" spans="2:7" ht="42.75" customHeight="1">
      <c r="B15" s="137"/>
      <c r="C15" s="807" t="s">
        <v>28</v>
      </c>
      <c r="D15" s="807"/>
      <c r="E15" s="807"/>
      <c r="F15" s="808"/>
      <c r="G15" s="225"/>
    </row>
    <row r="16" spans="2:7" ht="42.75" customHeight="1">
      <c r="B16" s="137"/>
      <c r="C16" s="807" t="s">
        <v>29</v>
      </c>
      <c r="D16" s="807"/>
      <c r="E16" s="807"/>
      <c r="F16" s="808"/>
      <c r="G16" s="225"/>
    </row>
    <row r="17" spans="2:7" ht="42.75" customHeight="1">
      <c r="B17" s="137"/>
      <c r="C17" s="807" t="s">
        <v>30</v>
      </c>
      <c r="D17" s="807"/>
      <c r="E17" s="807"/>
      <c r="F17" s="808"/>
      <c r="G17" s="225"/>
    </row>
    <row r="18" spans="2:7" ht="42.75" customHeight="1">
      <c r="B18" s="137"/>
      <c r="C18" s="807" t="s">
        <v>31</v>
      </c>
      <c r="D18" s="807"/>
      <c r="E18" s="807"/>
      <c r="F18" s="808"/>
      <c r="G18" s="225"/>
    </row>
    <row r="19" spans="2:7" ht="42.75" customHeight="1">
      <c r="B19" s="137"/>
      <c r="C19" s="809" t="s">
        <v>206</v>
      </c>
      <c r="D19" s="807"/>
      <c r="E19" s="807"/>
      <c r="F19" s="808"/>
      <c r="G19" s="225"/>
    </row>
    <row r="20" spans="2:7" ht="42.75" customHeight="1">
      <c r="B20" s="138"/>
      <c r="C20" s="139" t="s">
        <v>173</v>
      </c>
      <c r="D20" s="140" t="s">
        <v>293</v>
      </c>
      <c r="E20" s="226"/>
      <c r="F20" s="141" t="s">
        <v>294</v>
      </c>
      <c r="G20" s="227"/>
    </row>
  </sheetData>
  <sheetProtection/>
  <mergeCells count="12">
    <mergeCell ref="C13:F13"/>
    <mergeCell ref="C14:F14"/>
    <mergeCell ref="C15:F15"/>
    <mergeCell ref="C16:F16"/>
    <mergeCell ref="C17:F17"/>
    <mergeCell ref="C18:F18"/>
    <mergeCell ref="C19:F19"/>
    <mergeCell ref="G1:G2"/>
    <mergeCell ref="C6:G6"/>
    <mergeCell ref="B10:F10"/>
    <mergeCell ref="C11:F11"/>
    <mergeCell ref="C12:F1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2024.03.01&amp;C-6-</oddFooter>
    <firstFooter>&amp;L&amp;9 2013.10</first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E12" sqref="E12:E21"/>
    </sheetView>
  </sheetViews>
  <sheetFormatPr defaultColWidth="9.00390625" defaultRowHeight="13.5"/>
  <cols>
    <col min="1" max="1" width="2.25390625" style="90" customWidth="1"/>
    <col min="2" max="2" width="2.375" style="90" customWidth="1"/>
    <col min="3" max="3" width="20.625" style="90" customWidth="1"/>
    <col min="4" max="4" width="2.375" style="90" customWidth="1"/>
    <col min="5" max="5" width="10.625" style="90" customWidth="1"/>
    <col min="6" max="6" width="2.125" style="90" customWidth="1"/>
    <col min="7" max="7" width="8.50390625" style="90" customWidth="1"/>
    <col min="8" max="8" width="2.375" style="90" customWidth="1"/>
    <col min="9" max="9" width="8.125" style="90" customWidth="1"/>
    <col min="10" max="10" width="2.125" style="90" customWidth="1"/>
    <col min="11" max="11" width="7.875" style="90" customWidth="1"/>
    <col min="12" max="12" width="2.375" style="90" customWidth="1"/>
    <col min="13" max="13" width="8.50390625" style="90" customWidth="1"/>
    <col min="14" max="14" width="2.375" style="90" customWidth="1"/>
    <col min="15" max="15" width="11.25390625" style="90" customWidth="1"/>
    <col min="16" max="16384" width="9.00390625" style="90" customWidth="1"/>
  </cols>
  <sheetData>
    <row r="1" spans="1:15" ht="18" customHeight="1">
      <c r="A1" s="27" t="s">
        <v>142</v>
      </c>
      <c r="M1" s="714">
        <f>'表１'!$AA$1</f>
        <v>0</v>
      </c>
      <c r="N1" s="848"/>
      <c r="O1" s="849"/>
    </row>
    <row r="2" spans="1:15" ht="18" customHeight="1">
      <c r="A2" s="27"/>
      <c r="M2" s="850"/>
      <c r="N2" s="851"/>
      <c r="O2" s="852"/>
    </row>
    <row r="3" ht="15.75" customHeight="1"/>
    <row r="4" ht="15.75" customHeight="1">
      <c r="B4" s="183" t="s">
        <v>174</v>
      </c>
    </row>
    <row r="5" ht="15.75" customHeight="1">
      <c r="C5" s="88" t="s">
        <v>297</v>
      </c>
    </row>
    <row r="6" ht="15.75" customHeight="1"/>
    <row r="7" ht="15.75" customHeight="1"/>
    <row r="8" ht="15.75" customHeight="1"/>
    <row r="9" spans="2:15" ht="19.5" customHeight="1">
      <c r="B9" s="839" t="s">
        <v>33</v>
      </c>
      <c r="C9" s="839"/>
      <c r="D9" s="839"/>
      <c r="E9" s="843" t="s">
        <v>296</v>
      </c>
      <c r="F9" s="844"/>
      <c r="G9" s="847" t="s">
        <v>34</v>
      </c>
      <c r="H9" s="847"/>
      <c r="I9" s="847"/>
      <c r="J9" s="847"/>
      <c r="K9" s="847" t="s">
        <v>40</v>
      </c>
      <c r="L9" s="847"/>
      <c r="M9" s="847"/>
      <c r="N9" s="847"/>
      <c r="O9" s="847"/>
    </row>
    <row r="10" spans="2:15" ht="27" customHeight="1">
      <c r="B10" s="839"/>
      <c r="C10" s="839"/>
      <c r="D10" s="839"/>
      <c r="E10" s="845"/>
      <c r="F10" s="846"/>
      <c r="G10" s="823" t="s">
        <v>35</v>
      </c>
      <c r="H10" s="823"/>
      <c r="I10" s="824" t="s">
        <v>38</v>
      </c>
      <c r="J10" s="824"/>
      <c r="K10" s="823" t="s">
        <v>41</v>
      </c>
      <c r="L10" s="824"/>
      <c r="M10" s="824" t="s">
        <v>38</v>
      </c>
      <c r="N10" s="824"/>
      <c r="O10" s="42" t="s">
        <v>42</v>
      </c>
    </row>
    <row r="11" spans="2:15" ht="23.25" customHeight="1">
      <c r="B11" s="839"/>
      <c r="C11" s="839"/>
      <c r="D11" s="839"/>
      <c r="E11" s="840" t="s">
        <v>175</v>
      </c>
      <c r="F11" s="840"/>
      <c r="G11" s="830" t="s">
        <v>176</v>
      </c>
      <c r="H11" s="830"/>
      <c r="I11" s="840" t="s">
        <v>212</v>
      </c>
      <c r="J11" s="840"/>
      <c r="K11" s="840" t="s">
        <v>177</v>
      </c>
      <c r="L11" s="840"/>
      <c r="M11" s="830" t="s">
        <v>213</v>
      </c>
      <c r="N11" s="840"/>
      <c r="O11" s="43" t="s">
        <v>178</v>
      </c>
    </row>
    <row r="12" spans="2:15" ht="39" customHeight="1">
      <c r="B12" s="831" t="s">
        <v>179</v>
      </c>
      <c r="C12" s="831"/>
      <c r="D12" s="831"/>
      <c r="E12" s="832"/>
      <c r="F12" s="820" t="s">
        <v>37</v>
      </c>
      <c r="G12" s="172"/>
      <c r="H12" s="36" t="s">
        <v>37</v>
      </c>
      <c r="I12" s="44">
        <f>IF($E$12=0,"",G12/$E$12*100)</f>
      </c>
      <c r="J12" s="36" t="s">
        <v>180</v>
      </c>
      <c r="K12" s="172"/>
      <c r="L12" s="36" t="s">
        <v>37</v>
      </c>
      <c r="M12" s="45">
        <f>IF(K12=0,"",(G12+K12)/$E$12*100)</f>
      </c>
      <c r="N12" s="36" t="s">
        <v>180</v>
      </c>
      <c r="O12" s="272"/>
    </row>
    <row r="13" spans="2:15" ht="39" customHeight="1">
      <c r="B13" s="819" t="s">
        <v>56</v>
      </c>
      <c r="C13" s="819"/>
      <c r="D13" s="819"/>
      <c r="E13" s="833"/>
      <c r="F13" s="821"/>
      <c r="G13" s="173"/>
      <c r="H13" s="33" t="s">
        <v>37</v>
      </c>
      <c r="I13" s="46">
        <f aca="true" t="shared" si="0" ref="I13:I18">IF($E$12=0,"",G13/$E$12*100)</f>
      </c>
      <c r="J13" s="33" t="s">
        <v>181</v>
      </c>
      <c r="K13" s="173"/>
      <c r="L13" s="33" t="s">
        <v>37</v>
      </c>
      <c r="M13" s="47">
        <f aca="true" t="shared" si="1" ref="M13:M21">IF(K13=0,"",(G13+K13)/$E$12*100)</f>
      </c>
      <c r="N13" s="33" t="s">
        <v>180</v>
      </c>
      <c r="O13" s="228"/>
    </row>
    <row r="14" spans="2:15" ht="39" customHeight="1">
      <c r="B14" s="818" t="s">
        <v>182</v>
      </c>
      <c r="C14" s="819"/>
      <c r="D14" s="819"/>
      <c r="E14" s="833"/>
      <c r="F14" s="821"/>
      <c r="G14" s="173"/>
      <c r="H14" s="33" t="s">
        <v>37</v>
      </c>
      <c r="I14" s="46">
        <f t="shared" si="0"/>
      </c>
      <c r="J14" s="33" t="s">
        <v>180</v>
      </c>
      <c r="K14" s="173"/>
      <c r="L14" s="33" t="s">
        <v>37</v>
      </c>
      <c r="M14" s="47">
        <f t="shared" si="1"/>
      </c>
      <c r="N14" s="33" t="s">
        <v>180</v>
      </c>
      <c r="O14" s="228"/>
    </row>
    <row r="15" spans="2:15" ht="39" customHeight="1">
      <c r="B15" s="819" t="s">
        <v>183</v>
      </c>
      <c r="C15" s="819"/>
      <c r="D15" s="819"/>
      <c r="E15" s="833"/>
      <c r="F15" s="821"/>
      <c r="G15" s="173"/>
      <c r="H15" s="33" t="s">
        <v>37</v>
      </c>
      <c r="I15" s="46">
        <f t="shared" si="0"/>
      </c>
      <c r="J15" s="33" t="s">
        <v>180</v>
      </c>
      <c r="K15" s="173"/>
      <c r="L15" s="33" t="s">
        <v>37</v>
      </c>
      <c r="M15" s="47">
        <f t="shared" si="1"/>
      </c>
      <c r="N15" s="33" t="s">
        <v>180</v>
      </c>
      <c r="O15" s="228"/>
    </row>
    <row r="16" spans="2:15" ht="39" customHeight="1">
      <c r="B16" s="819" t="s">
        <v>55</v>
      </c>
      <c r="C16" s="819"/>
      <c r="D16" s="819"/>
      <c r="E16" s="833"/>
      <c r="F16" s="821"/>
      <c r="G16" s="173"/>
      <c r="H16" s="33" t="s">
        <v>37</v>
      </c>
      <c r="I16" s="46">
        <f t="shared" si="0"/>
      </c>
      <c r="J16" s="33" t="s">
        <v>180</v>
      </c>
      <c r="K16" s="173"/>
      <c r="L16" s="33" t="s">
        <v>37</v>
      </c>
      <c r="M16" s="47">
        <f t="shared" si="1"/>
      </c>
      <c r="N16" s="33" t="s">
        <v>180</v>
      </c>
      <c r="O16" s="228"/>
    </row>
    <row r="17" spans="2:15" ht="39" customHeight="1">
      <c r="B17" s="819" t="s">
        <v>57</v>
      </c>
      <c r="C17" s="819"/>
      <c r="D17" s="819"/>
      <c r="E17" s="833"/>
      <c r="F17" s="821"/>
      <c r="G17" s="173"/>
      <c r="H17" s="33" t="s">
        <v>37</v>
      </c>
      <c r="I17" s="46">
        <f t="shared" si="0"/>
      </c>
      <c r="J17" s="33" t="s">
        <v>180</v>
      </c>
      <c r="K17" s="173"/>
      <c r="L17" s="33" t="s">
        <v>37</v>
      </c>
      <c r="M17" s="47">
        <f t="shared" si="1"/>
      </c>
      <c r="N17" s="33" t="s">
        <v>180</v>
      </c>
      <c r="O17" s="228"/>
    </row>
    <row r="18" spans="2:15" ht="39" customHeight="1">
      <c r="B18" s="818" t="s">
        <v>184</v>
      </c>
      <c r="C18" s="819"/>
      <c r="D18" s="819"/>
      <c r="E18" s="833"/>
      <c r="F18" s="821"/>
      <c r="G18" s="173"/>
      <c r="H18" s="33" t="s">
        <v>37</v>
      </c>
      <c r="I18" s="46">
        <f t="shared" si="0"/>
      </c>
      <c r="J18" s="33" t="s">
        <v>180</v>
      </c>
      <c r="K18" s="173"/>
      <c r="L18" s="33" t="s">
        <v>37</v>
      </c>
      <c r="M18" s="47">
        <f t="shared" si="1"/>
      </c>
      <c r="N18" s="33" t="s">
        <v>180</v>
      </c>
      <c r="O18" s="228"/>
    </row>
    <row r="19" spans="2:15" ht="39" customHeight="1">
      <c r="B19" s="818" t="s">
        <v>339</v>
      </c>
      <c r="C19" s="819"/>
      <c r="D19" s="819"/>
      <c r="E19" s="833"/>
      <c r="F19" s="821"/>
      <c r="G19" s="273"/>
      <c r="H19" s="33" t="s">
        <v>37</v>
      </c>
      <c r="I19" s="46">
        <f>IF($E$12=0,"",G19/$E$12*100)</f>
      </c>
      <c r="J19" s="33" t="s">
        <v>180</v>
      </c>
      <c r="K19" s="273"/>
      <c r="L19" s="33" t="s">
        <v>37</v>
      </c>
      <c r="M19" s="47">
        <f>IF(K19=0,"",(G19+K19)/$E$12*100)</f>
      </c>
      <c r="N19" s="33" t="s">
        <v>180</v>
      </c>
      <c r="O19" s="228"/>
    </row>
    <row r="20" spans="2:15" ht="14.25" customHeight="1">
      <c r="B20" s="825" t="s">
        <v>58</v>
      </c>
      <c r="C20" s="826"/>
      <c r="D20" s="827"/>
      <c r="E20" s="833"/>
      <c r="F20" s="821"/>
      <c r="G20" s="835"/>
      <c r="H20" s="837" t="s">
        <v>37</v>
      </c>
      <c r="I20" s="828">
        <f>IF($E$12=0,"",G20/$E$12*100)</f>
      </c>
      <c r="J20" s="837" t="s">
        <v>39</v>
      </c>
      <c r="K20" s="835"/>
      <c r="L20" s="837" t="s">
        <v>36</v>
      </c>
      <c r="M20" s="853">
        <f t="shared" si="1"/>
      </c>
      <c r="N20" s="837" t="s">
        <v>180</v>
      </c>
      <c r="O20" s="841"/>
    </row>
    <row r="21" spans="2:15" ht="32.25" customHeight="1">
      <c r="B21" s="142" t="s">
        <v>185</v>
      </c>
      <c r="C21" s="229"/>
      <c r="D21" s="143" t="s">
        <v>186</v>
      </c>
      <c r="E21" s="834"/>
      <c r="F21" s="822"/>
      <c r="G21" s="836"/>
      <c r="H21" s="838"/>
      <c r="I21" s="829"/>
      <c r="J21" s="838"/>
      <c r="K21" s="836"/>
      <c r="L21" s="838"/>
      <c r="M21" s="854">
        <f t="shared" si="1"/>
      </c>
      <c r="N21" s="838"/>
      <c r="O21" s="842"/>
    </row>
  </sheetData>
  <sheetProtection/>
  <mergeCells count="34">
    <mergeCell ref="M1:O2"/>
    <mergeCell ref="J20:J21"/>
    <mergeCell ref="K20:K21"/>
    <mergeCell ref="L20:L21"/>
    <mergeCell ref="M20:M21"/>
    <mergeCell ref="K9:O9"/>
    <mergeCell ref="I11:J11"/>
    <mergeCell ref="M11:N11"/>
    <mergeCell ref="B9:D11"/>
    <mergeCell ref="E11:F11"/>
    <mergeCell ref="B15:D15"/>
    <mergeCell ref="O20:O21"/>
    <mergeCell ref="K10:L10"/>
    <mergeCell ref="M10:N10"/>
    <mergeCell ref="K11:L11"/>
    <mergeCell ref="N20:N21"/>
    <mergeCell ref="E9:F10"/>
    <mergeCell ref="G9:J9"/>
    <mergeCell ref="G10:H10"/>
    <mergeCell ref="I10:J10"/>
    <mergeCell ref="B20:D20"/>
    <mergeCell ref="I20:I21"/>
    <mergeCell ref="B13:D13"/>
    <mergeCell ref="G11:H11"/>
    <mergeCell ref="B12:D12"/>
    <mergeCell ref="E12:E21"/>
    <mergeCell ref="G20:G21"/>
    <mergeCell ref="H20:H21"/>
    <mergeCell ref="B14:D14"/>
    <mergeCell ref="B17:D17"/>
    <mergeCell ref="B18:D18"/>
    <mergeCell ref="F12:F21"/>
    <mergeCell ref="B19:D19"/>
    <mergeCell ref="B16:D16"/>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1"/>
  <headerFooter scaleWithDoc="0" alignWithMargins="0">
    <oddFooter>&amp;L&amp;9 2024.03.01&amp;C-7-</oddFooter>
    <firstFooter>&amp;L&amp;9 2013.10</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A1:AC35"/>
  <sheetViews>
    <sheetView workbookViewId="0" topLeftCell="A1">
      <selection activeCell="L14" sqref="L14:M20"/>
    </sheetView>
  </sheetViews>
  <sheetFormatPr defaultColWidth="3.125" defaultRowHeight="13.5"/>
  <cols>
    <col min="1" max="1" width="2.50390625" style="90" customWidth="1"/>
    <col min="2" max="3" width="3.25390625" style="90" customWidth="1"/>
    <col min="4" max="4" width="2.50390625" style="48" customWidth="1"/>
    <col min="5" max="10" width="2.50390625" style="90" customWidth="1"/>
    <col min="11" max="11" width="1.875" style="90" customWidth="1"/>
    <col min="12" max="13" width="3.125" style="90" customWidth="1"/>
    <col min="14" max="14" width="2.125" style="90" customWidth="1"/>
    <col min="15" max="16" width="3.125" style="90" customWidth="1"/>
    <col min="17" max="17" width="2.125" style="90" customWidth="1"/>
    <col min="18" max="19" width="3.125" style="90" customWidth="1"/>
    <col min="20" max="20" width="2.125" style="90" customWidth="1"/>
    <col min="21" max="22" width="2.50390625" style="90" customWidth="1"/>
    <col min="23" max="23" width="2.125" style="90" customWidth="1"/>
    <col min="24" max="26" width="4.50390625" style="90" customWidth="1"/>
    <col min="27" max="28" width="2.875" style="90" customWidth="1"/>
    <col min="29" max="29" width="2.125" style="90" customWidth="1"/>
    <col min="30" max="16384" width="3.125" style="90" customWidth="1"/>
  </cols>
  <sheetData>
    <row r="1" spans="1:29" ht="18" customHeight="1">
      <c r="A1" s="27" t="s">
        <v>2</v>
      </c>
      <c r="Q1" s="123"/>
      <c r="Y1" s="714">
        <f>'表１'!$AA$1</f>
        <v>0</v>
      </c>
      <c r="Z1" s="937"/>
      <c r="AA1" s="937"/>
      <c r="AB1" s="937"/>
      <c r="AC1" s="938"/>
    </row>
    <row r="2" spans="25:29" ht="15.75" customHeight="1">
      <c r="Y2" s="939"/>
      <c r="Z2" s="940"/>
      <c r="AA2" s="940"/>
      <c r="AB2" s="940"/>
      <c r="AC2" s="941"/>
    </row>
    <row r="3" ht="15.75" customHeight="1">
      <c r="B3" s="90" t="s">
        <v>149</v>
      </c>
    </row>
    <row r="4" spans="3:4" ht="15.75" customHeight="1">
      <c r="C4" s="88" t="s">
        <v>267</v>
      </c>
      <c r="D4" s="49"/>
    </row>
    <row r="5" spans="3:17" ht="15.75" customHeight="1">
      <c r="C5" s="50"/>
      <c r="D5" s="50"/>
      <c r="E5" s="50"/>
      <c r="F5" s="50"/>
      <c r="G5" s="50"/>
      <c r="H5" s="50"/>
      <c r="I5" s="50"/>
      <c r="J5" s="50"/>
      <c r="K5" s="50"/>
      <c r="L5" s="50"/>
      <c r="M5" s="50"/>
      <c r="N5" s="50"/>
      <c r="O5" s="50"/>
      <c r="P5" s="50"/>
      <c r="Q5" s="50"/>
    </row>
    <row r="6" spans="3:17" ht="15.75" customHeight="1">
      <c r="C6" s="50"/>
      <c r="D6" s="50"/>
      <c r="E6" s="50"/>
      <c r="F6" s="50"/>
      <c r="G6" s="50"/>
      <c r="H6" s="50"/>
      <c r="I6" s="50"/>
      <c r="J6" s="50"/>
      <c r="K6" s="50"/>
      <c r="L6" s="50"/>
      <c r="M6" s="50"/>
      <c r="N6" s="50"/>
      <c r="O6" s="50"/>
      <c r="P6" s="50"/>
      <c r="Q6" s="50"/>
    </row>
    <row r="7" ht="15.75" customHeight="1">
      <c r="B7" s="183" t="s">
        <v>150</v>
      </c>
    </row>
    <row r="8" spans="3:4" ht="15.75" customHeight="1">
      <c r="C8" s="88" t="s">
        <v>268</v>
      </c>
      <c r="D8" s="49"/>
    </row>
    <row r="9" ht="15.75" customHeight="1"/>
    <row r="10" ht="15.75" customHeight="1"/>
    <row r="11" spans="2:29" ht="20.25" customHeight="1">
      <c r="B11" s="942"/>
      <c r="C11" s="943"/>
      <c r="D11" s="943"/>
      <c r="E11" s="943"/>
      <c r="F11" s="943"/>
      <c r="G11" s="943"/>
      <c r="H11" s="943"/>
      <c r="I11" s="943"/>
      <c r="J11" s="943"/>
      <c r="K11" s="944"/>
      <c r="L11" s="951" t="s">
        <v>34</v>
      </c>
      <c r="M11" s="952"/>
      <c r="N11" s="952"/>
      <c r="O11" s="952"/>
      <c r="P11" s="952"/>
      <c r="Q11" s="952"/>
      <c r="R11" s="952"/>
      <c r="S11" s="952"/>
      <c r="T11" s="952"/>
      <c r="U11" s="953" t="s">
        <v>44</v>
      </c>
      <c r="V11" s="952"/>
      <c r="W11" s="952"/>
      <c r="X11" s="952"/>
      <c r="Y11" s="952"/>
      <c r="Z11" s="952"/>
      <c r="AA11" s="952"/>
      <c r="AB11" s="952"/>
      <c r="AC11" s="954"/>
    </row>
    <row r="12" spans="2:29" ht="62.25" customHeight="1">
      <c r="B12" s="945"/>
      <c r="C12" s="946"/>
      <c r="D12" s="946"/>
      <c r="E12" s="946"/>
      <c r="F12" s="946"/>
      <c r="G12" s="946"/>
      <c r="H12" s="946"/>
      <c r="I12" s="946"/>
      <c r="J12" s="946"/>
      <c r="K12" s="947"/>
      <c r="L12" s="955" t="s">
        <v>265</v>
      </c>
      <c r="M12" s="956"/>
      <c r="N12" s="957"/>
      <c r="O12" s="955" t="s">
        <v>35</v>
      </c>
      <c r="P12" s="956"/>
      <c r="Q12" s="957"/>
      <c r="R12" s="955" t="s">
        <v>3</v>
      </c>
      <c r="S12" s="956"/>
      <c r="T12" s="956"/>
      <c r="U12" s="958" t="s">
        <v>262</v>
      </c>
      <c r="V12" s="956"/>
      <c r="W12" s="957"/>
      <c r="X12" s="955" t="s">
        <v>416</v>
      </c>
      <c r="Y12" s="956"/>
      <c r="Z12" s="957"/>
      <c r="AA12" s="955" t="s">
        <v>45</v>
      </c>
      <c r="AB12" s="956"/>
      <c r="AC12" s="957"/>
    </row>
    <row r="13" spans="2:29" ht="24" customHeight="1" thickBot="1">
      <c r="B13" s="948"/>
      <c r="C13" s="949"/>
      <c r="D13" s="949"/>
      <c r="E13" s="949"/>
      <c r="F13" s="949"/>
      <c r="G13" s="949"/>
      <c r="H13" s="949"/>
      <c r="I13" s="949"/>
      <c r="J13" s="949"/>
      <c r="K13" s="950"/>
      <c r="L13" s="931" t="s">
        <v>175</v>
      </c>
      <c r="M13" s="932"/>
      <c r="N13" s="933"/>
      <c r="O13" s="931" t="s">
        <v>187</v>
      </c>
      <c r="P13" s="932"/>
      <c r="Q13" s="933"/>
      <c r="R13" s="934" t="s">
        <v>214</v>
      </c>
      <c r="S13" s="935"/>
      <c r="T13" s="935"/>
      <c r="U13" s="936" t="s">
        <v>177</v>
      </c>
      <c r="V13" s="932"/>
      <c r="W13" s="933"/>
      <c r="X13" s="931" t="s">
        <v>336</v>
      </c>
      <c r="Y13" s="932"/>
      <c r="Z13" s="933"/>
      <c r="AA13" s="931" t="s">
        <v>178</v>
      </c>
      <c r="AB13" s="932"/>
      <c r="AC13" s="933"/>
    </row>
    <row r="14" spans="2:29" ht="30" customHeight="1" thickTop="1">
      <c r="B14" s="647" t="s">
        <v>71</v>
      </c>
      <c r="C14" s="918" t="s">
        <v>417</v>
      </c>
      <c r="D14" s="921" t="s">
        <v>43</v>
      </c>
      <c r="E14" s="922"/>
      <c r="F14" s="922"/>
      <c r="G14" s="922"/>
      <c r="H14" s="922"/>
      <c r="I14" s="922"/>
      <c r="J14" s="922"/>
      <c r="K14" s="923"/>
      <c r="L14" s="898"/>
      <c r="M14" s="899"/>
      <c r="N14" s="905" t="s">
        <v>37</v>
      </c>
      <c r="O14" s="896"/>
      <c r="P14" s="892"/>
      <c r="Q14" s="32" t="s">
        <v>37</v>
      </c>
      <c r="R14" s="889">
        <f aca="true" t="shared" si="0" ref="R14:R20">IF($L$14&gt;0,O14/$L$14*100,"")</f>
      </c>
      <c r="S14" s="890"/>
      <c r="T14" s="267" t="s">
        <v>180</v>
      </c>
      <c r="U14" s="891"/>
      <c r="V14" s="892"/>
      <c r="W14" s="32" t="s">
        <v>37</v>
      </c>
      <c r="X14" s="893"/>
      <c r="Y14" s="894"/>
      <c r="Z14" s="895"/>
      <c r="AA14" s="896"/>
      <c r="AB14" s="892"/>
      <c r="AC14" s="32" t="s">
        <v>37</v>
      </c>
    </row>
    <row r="15" spans="2:29" ht="30" customHeight="1">
      <c r="B15" s="647"/>
      <c r="C15" s="918"/>
      <c r="D15" s="855" t="s">
        <v>432</v>
      </c>
      <c r="E15" s="564"/>
      <c r="F15" s="564"/>
      <c r="G15" s="564"/>
      <c r="H15" s="564"/>
      <c r="I15" s="564"/>
      <c r="J15" s="564"/>
      <c r="K15" s="565"/>
      <c r="L15" s="900"/>
      <c r="M15" s="901"/>
      <c r="N15" s="905"/>
      <c r="O15" s="856"/>
      <c r="P15" s="857"/>
      <c r="Q15" s="34" t="s">
        <v>37</v>
      </c>
      <c r="R15" s="858">
        <f>IF($L$14&gt;0,O15/$L$14*100,"")</f>
      </c>
      <c r="S15" s="859"/>
      <c r="T15" s="263" t="s">
        <v>180</v>
      </c>
      <c r="U15" s="860"/>
      <c r="V15" s="857"/>
      <c r="W15" s="34" t="s">
        <v>37</v>
      </c>
      <c r="X15" s="861"/>
      <c r="Y15" s="862"/>
      <c r="Z15" s="863"/>
      <c r="AA15" s="856"/>
      <c r="AB15" s="857"/>
      <c r="AC15" s="34" t="s">
        <v>37</v>
      </c>
    </row>
    <row r="16" spans="2:29" ht="30" customHeight="1">
      <c r="B16" s="647"/>
      <c r="C16" s="919"/>
      <c r="D16" s="563" t="s">
        <v>21</v>
      </c>
      <c r="E16" s="564"/>
      <c r="F16" s="564"/>
      <c r="G16" s="564"/>
      <c r="H16" s="564"/>
      <c r="I16" s="564"/>
      <c r="J16" s="564"/>
      <c r="K16" s="565"/>
      <c r="L16" s="900"/>
      <c r="M16" s="901"/>
      <c r="N16" s="905"/>
      <c r="O16" s="856"/>
      <c r="P16" s="857"/>
      <c r="Q16" s="34" t="s">
        <v>37</v>
      </c>
      <c r="R16" s="858">
        <f t="shared" si="0"/>
      </c>
      <c r="S16" s="859"/>
      <c r="T16" s="263" t="s">
        <v>180</v>
      </c>
      <c r="U16" s="860"/>
      <c r="V16" s="857"/>
      <c r="W16" s="34" t="s">
        <v>37</v>
      </c>
      <c r="X16" s="861"/>
      <c r="Y16" s="862"/>
      <c r="Z16" s="863"/>
      <c r="AA16" s="856"/>
      <c r="AB16" s="857"/>
      <c r="AC16" s="34" t="s">
        <v>37</v>
      </c>
    </row>
    <row r="17" spans="2:29" ht="30" customHeight="1">
      <c r="B17" s="647"/>
      <c r="C17" s="919"/>
      <c r="D17" s="563" t="s">
        <v>205</v>
      </c>
      <c r="E17" s="564"/>
      <c r="F17" s="564"/>
      <c r="G17" s="564"/>
      <c r="H17" s="564"/>
      <c r="I17" s="564"/>
      <c r="J17" s="564"/>
      <c r="K17" s="565"/>
      <c r="L17" s="900"/>
      <c r="M17" s="901"/>
      <c r="N17" s="905"/>
      <c r="O17" s="856"/>
      <c r="P17" s="857"/>
      <c r="Q17" s="34" t="s">
        <v>37</v>
      </c>
      <c r="R17" s="858">
        <f t="shared" si="0"/>
      </c>
      <c r="S17" s="859"/>
      <c r="T17" s="263" t="s">
        <v>180</v>
      </c>
      <c r="U17" s="860"/>
      <c r="V17" s="857"/>
      <c r="W17" s="34" t="s">
        <v>37</v>
      </c>
      <c r="X17" s="861"/>
      <c r="Y17" s="862"/>
      <c r="Z17" s="863"/>
      <c r="AA17" s="856"/>
      <c r="AB17" s="857"/>
      <c r="AC17" s="34" t="s">
        <v>37</v>
      </c>
    </row>
    <row r="18" spans="2:29" ht="30" customHeight="1">
      <c r="B18" s="647"/>
      <c r="C18" s="920"/>
      <c r="D18" s="855" t="s">
        <v>418</v>
      </c>
      <c r="E18" s="750"/>
      <c r="F18" s="750"/>
      <c r="G18" s="750"/>
      <c r="H18" s="750"/>
      <c r="I18" s="750"/>
      <c r="J18" s="750"/>
      <c r="K18" s="751"/>
      <c r="L18" s="900"/>
      <c r="M18" s="901"/>
      <c r="N18" s="905"/>
      <c r="O18" s="856">
        <f>IF(L14=0,"",'表７'!$F$27+'表７'!$F$29+'表７'!$F$31)</f>
      </c>
      <c r="P18" s="857"/>
      <c r="Q18" s="34" t="s">
        <v>37</v>
      </c>
      <c r="R18" s="858">
        <f t="shared" si="0"/>
      </c>
      <c r="S18" s="859"/>
      <c r="T18" s="263" t="s">
        <v>180</v>
      </c>
      <c r="U18" s="860"/>
      <c r="V18" s="857"/>
      <c r="W18" s="34" t="s">
        <v>37</v>
      </c>
      <c r="X18" s="861"/>
      <c r="Y18" s="862"/>
      <c r="Z18" s="863"/>
      <c r="AA18" s="856"/>
      <c r="AB18" s="857"/>
      <c r="AC18" s="34" t="s">
        <v>37</v>
      </c>
    </row>
    <row r="19" spans="2:29" ht="30" customHeight="1">
      <c r="B19" s="647"/>
      <c r="C19" s="920"/>
      <c r="D19" s="926" t="s">
        <v>448</v>
      </c>
      <c r="E19" s="927"/>
      <c r="F19" s="927"/>
      <c r="G19" s="927"/>
      <c r="H19" s="927"/>
      <c r="I19" s="927"/>
      <c r="J19" s="927"/>
      <c r="K19" s="928"/>
      <c r="L19" s="900"/>
      <c r="M19" s="901"/>
      <c r="N19" s="905"/>
      <c r="O19" s="929">
        <f>IF(L14=0,"",'表７'!$F$28)</f>
      </c>
      <c r="P19" s="930"/>
      <c r="Q19" s="35" t="s">
        <v>37</v>
      </c>
      <c r="R19" s="907">
        <f t="shared" si="0"/>
      </c>
      <c r="S19" s="908"/>
      <c r="T19" s="265" t="s">
        <v>180</v>
      </c>
      <c r="U19" s="866"/>
      <c r="V19" s="867"/>
      <c r="W19" s="35" t="s">
        <v>37</v>
      </c>
      <c r="X19" s="868"/>
      <c r="Y19" s="869"/>
      <c r="Z19" s="870"/>
      <c r="AA19" s="871"/>
      <c r="AB19" s="867"/>
      <c r="AC19" s="35" t="s">
        <v>37</v>
      </c>
    </row>
    <row r="20" spans="2:29" ht="30" customHeight="1" thickBot="1">
      <c r="B20" s="917"/>
      <c r="C20" s="576" t="s">
        <v>24</v>
      </c>
      <c r="D20" s="577"/>
      <c r="E20" s="577"/>
      <c r="F20" s="577"/>
      <c r="G20" s="577"/>
      <c r="H20" s="577"/>
      <c r="I20" s="577"/>
      <c r="J20" s="577"/>
      <c r="K20" s="578"/>
      <c r="L20" s="924"/>
      <c r="M20" s="925"/>
      <c r="N20" s="731"/>
      <c r="O20" s="909">
        <f>SUM(O14:O19)</f>
        <v>0</v>
      </c>
      <c r="P20" s="910"/>
      <c r="Q20" s="133" t="s">
        <v>37</v>
      </c>
      <c r="R20" s="909">
        <f t="shared" si="0"/>
      </c>
      <c r="S20" s="910"/>
      <c r="T20" s="268" t="s">
        <v>180</v>
      </c>
      <c r="U20" s="911">
        <f>SUM(U14:U19)</f>
        <v>0</v>
      </c>
      <c r="V20" s="912"/>
      <c r="W20" s="133" t="s">
        <v>37</v>
      </c>
      <c r="X20" s="913" t="s">
        <v>295</v>
      </c>
      <c r="Y20" s="914"/>
      <c r="Z20" s="915"/>
      <c r="AA20" s="916">
        <f>SUM(AA14:AA19)</f>
        <v>0</v>
      </c>
      <c r="AB20" s="912"/>
      <c r="AC20" s="133" t="s">
        <v>37</v>
      </c>
    </row>
    <row r="21" spans="2:29" ht="30" customHeight="1" thickTop="1">
      <c r="B21" s="782" t="s">
        <v>72</v>
      </c>
      <c r="C21" s="782" t="s">
        <v>417</v>
      </c>
      <c r="D21" s="897" t="s">
        <v>43</v>
      </c>
      <c r="E21" s="783"/>
      <c r="F21" s="783"/>
      <c r="G21" s="783"/>
      <c r="H21" s="783"/>
      <c r="I21" s="783"/>
      <c r="J21" s="783"/>
      <c r="K21" s="784"/>
      <c r="L21" s="898"/>
      <c r="M21" s="899"/>
      <c r="N21" s="904" t="s">
        <v>37</v>
      </c>
      <c r="O21" s="896"/>
      <c r="P21" s="892"/>
      <c r="Q21" s="37" t="s">
        <v>37</v>
      </c>
      <c r="R21" s="889">
        <f aca="true" t="shared" si="1" ref="R21:R26">IF($L$21&gt;0,O21/$L$21*100,"")</f>
      </c>
      <c r="S21" s="890"/>
      <c r="T21" s="266" t="s">
        <v>180</v>
      </c>
      <c r="U21" s="891"/>
      <c r="V21" s="892"/>
      <c r="W21" s="37" t="s">
        <v>37</v>
      </c>
      <c r="X21" s="893"/>
      <c r="Y21" s="894"/>
      <c r="Z21" s="895"/>
      <c r="AA21" s="896"/>
      <c r="AB21" s="892"/>
      <c r="AC21" s="37" t="s">
        <v>37</v>
      </c>
    </row>
    <row r="22" spans="2:29" ht="30" customHeight="1">
      <c r="B22" s="647"/>
      <c r="C22" s="647"/>
      <c r="D22" s="855" t="s">
        <v>432</v>
      </c>
      <c r="E22" s="564"/>
      <c r="F22" s="564"/>
      <c r="G22" s="564"/>
      <c r="H22" s="564"/>
      <c r="I22" s="564"/>
      <c r="J22" s="564"/>
      <c r="K22" s="565"/>
      <c r="L22" s="900"/>
      <c r="M22" s="901"/>
      <c r="N22" s="905"/>
      <c r="O22" s="856"/>
      <c r="P22" s="857"/>
      <c r="Q22" s="34" t="s">
        <v>37</v>
      </c>
      <c r="R22" s="858">
        <f t="shared" si="1"/>
      </c>
      <c r="S22" s="859"/>
      <c r="T22" s="263" t="s">
        <v>180</v>
      </c>
      <c r="U22" s="860"/>
      <c r="V22" s="857"/>
      <c r="W22" s="34" t="s">
        <v>37</v>
      </c>
      <c r="X22" s="861"/>
      <c r="Y22" s="862"/>
      <c r="Z22" s="863"/>
      <c r="AA22" s="856"/>
      <c r="AB22" s="857"/>
      <c r="AC22" s="34" t="s">
        <v>37</v>
      </c>
    </row>
    <row r="23" spans="2:29" ht="30" customHeight="1">
      <c r="B23" s="647"/>
      <c r="C23" s="647"/>
      <c r="D23" s="563" t="s">
        <v>21</v>
      </c>
      <c r="E23" s="564"/>
      <c r="F23" s="564"/>
      <c r="G23" s="564"/>
      <c r="H23" s="564"/>
      <c r="I23" s="564"/>
      <c r="J23" s="564"/>
      <c r="K23" s="565"/>
      <c r="L23" s="900"/>
      <c r="M23" s="901"/>
      <c r="N23" s="905"/>
      <c r="O23" s="856"/>
      <c r="P23" s="857"/>
      <c r="Q23" s="34" t="s">
        <v>37</v>
      </c>
      <c r="R23" s="858">
        <f t="shared" si="1"/>
      </c>
      <c r="S23" s="859"/>
      <c r="T23" s="263" t="s">
        <v>180</v>
      </c>
      <c r="U23" s="860"/>
      <c r="V23" s="857"/>
      <c r="W23" s="34" t="s">
        <v>37</v>
      </c>
      <c r="X23" s="861"/>
      <c r="Y23" s="862"/>
      <c r="Z23" s="863"/>
      <c r="AA23" s="856"/>
      <c r="AB23" s="857"/>
      <c r="AC23" s="34" t="s">
        <v>37</v>
      </c>
    </row>
    <row r="24" spans="2:29" ht="30" customHeight="1">
      <c r="B24" s="647"/>
      <c r="C24" s="647"/>
      <c r="D24" s="563" t="s">
        <v>205</v>
      </c>
      <c r="E24" s="564"/>
      <c r="F24" s="564"/>
      <c r="G24" s="564"/>
      <c r="H24" s="564"/>
      <c r="I24" s="564"/>
      <c r="J24" s="564"/>
      <c r="K24" s="565"/>
      <c r="L24" s="900"/>
      <c r="M24" s="901"/>
      <c r="N24" s="905"/>
      <c r="O24" s="856"/>
      <c r="P24" s="857"/>
      <c r="Q24" s="34" t="s">
        <v>37</v>
      </c>
      <c r="R24" s="858">
        <f t="shared" si="1"/>
      </c>
      <c r="S24" s="859"/>
      <c r="T24" s="263" t="s">
        <v>180</v>
      </c>
      <c r="U24" s="860"/>
      <c r="V24" s="857"/>
      <c r="W24" s="34" t="s">
        <v>37</v>
      </c>
      <c r="X24" s="861"/>
      <c r="Y24" s="862"/>
      <c r="Z24" s="863"/>
      <c r="AA24" s="856"/>
      <c r="AB24" s="857"/>
      <c r="AC24" s="34" t="s">
        <v>37</v>
      </c>
    </row>
    <row r="25" spans="2:29" ht="30" customHeight="1">
      <c r="B25" s="647"/>
      <c r="C25" s="647"/>
      <c r="D25" s="878" t="s">
        <v>419</v>
      </c>
      <c r="E25" s="879"/>
      <c r="F25" s="879"/>
      <c r="G25" s="879"/>
      <c r="H25" s="879"/>
      <c r="I25" s="879"/>
      <c r="J25" s="879"/>
      <c r="K25" s="880"/>
      <c r="L25" s="900"/>
      <c r="M25" s="901"/>
      <c r="N25" s="905"/>
      <c r="O25" s="881"/>
      <c r="P25" s="882"/>
      <c r="Q25" s="274" t="s">
        <v>37</v>
      </c>
      <c r="R25" s="883">
        <f t="shared" si="1"/>
      </c>
      <c r="S25" s="884"/>
      <c r="T25" s="275" t="s">
        <v>180</v>
      </c>
      <c r="U25" s="885"/>
      <c r="V25" s="882"/>
      <c r="W25" s="274" t="s">
        <v>37</v>
      </c>
      <c r="X25" s="886"/>
      <c r="Y25" s="887"/>
      <c r="Z25" s="888"/>
      <c r="AA25" s="881"/>
      <c r="AB25" s="882"/>
      <c r="AC25" s="274" t="s">
        <v>37</v>
      </c>
    </row>
    <row r="26" spans="2:29" ht="30" customHeight="1">
      <c r="B26" s="647"/>
      <c r="C26" s="781"/>
      <c r="D26" s="906" t="s">
        <v>449</v>
      </c>
      <c r="E26" s="768"/>
      <c r="F26" s="768"/>
      <c r="G26" s="768"/>
      <c r="H26" s="768"/>
      <c r="I26" s="768"/>
      <c r="J26" s="768"/>
      <c r="K26" s="769"/>
      <c r="L26" s="900"/>
      <c r="M26" s="901"/>
      <c r="N26" s="905"/>
      <c r="O26" s="871"/>
      <c r="P26" s="867"/>
      <c r="Q26" s="35" t="s">
        <v>37</v>
      </c>
      <c r="R26" s="864">
        <f t="shared" si="1"/>
      </c>
      <c r="S26" s="865"/>
      <c r="T26" s="265" t="s">
        <v>180</v>
      </c>
      <c r="U26" s="866"/>
      <c r="V26" s="867"/>
      <c r="W26" s="35" t="s">
        <v>37</v>
      </c>
      <c r="X26" s="868"/>
      <c r="Y26" s="869"/>
      <c r="Z26" s="870"/>
      <c r="AA26" s="871"/>
      <c r="AB26" s="867"/>
      <c r="AC26" s="35" t="s">
        <v>37</v>
      </c>
    </row>
    <row r="27" spans="2:29" ht="30" customHeight="1">
      <c r="B27" s="781"/>
      <c r="C27" s="770" t="s">
        <v>24</v>
      </c>
      <c r="D27" s="771"/>
      <c r="E27" s="771"/>
      <c r="F27" s="771"/>
      <c r="G27" s="771"/>
      <c r="H27" s="771"/>
      <c r="I27" s="771"/>
      <c r="J27" s="771"/>
      <c r="K27" s="772"/>
      <c r="L27" s="902"/>
      <c r="M27" s="903"/>
      <c r="N27" s="772"/>
      <c r="O27" s="872">
        <f>SUM(O21:O26)</f>
        <v>0</v>
      </c>
      <c r="P27" s="873"/>
      <c r="Q27" s="134" t="s">
        <v>37</v>
      </c>
      <c r="R27" s="872">
        <f>IF($L$21&gt;0,O27/$L$21*100,"")</f>
      </c>
      <c r="S27" s="873"/>
      <c r="T27" s="264" t="s">
        <v>180</v>
      </c>
      <c r="U27" s="874">
        <f>SUM(U21:U26)</f>
        <v>0</v>
      </c>
      <c r="V27" s="873"/>
      <c r="W27" s="134" t="s">
        <v>37</v>
      </c>
      <c r="X27" s="875" t="s">
        <v>295</v>
      </c>
      <c r="Y27" s="876"/>
      <c r="Z27" s="877"/>
      <c r="AA27" s="872">
        <f>SUM(AA21:AA26)</f>
        <v>0</v>
      </c>
      <c r="AB27" s="873"/>
      <c r="AC27" s="134" t="s">
        <v>37</v>
      </c>
    </row>
    <row r="28" ht="9" customHeight="1"/>
    <row r="29" spans="2:17" s="3" customFormat="1" ht="16.5" customHeight="1">
      <c r="B29" s="401" t="s">
        <v>433</v>
      </c>
      <c r="C29" s="4"/>
      <c r="D29" s="402"/>
      <c r="E29" s="401"/>
      <c r="F29" s="401"/>
      <c r="G29" s="401"/>
      <c r="H29" s="401"/>
      <c r="I29" s="401"/>
      <c r="J29" s="401"/>
      <c r="K29" s="403"/>
      <c r="L29" s="403"/>
      <c r="M29" s="403"/>
      <c r="N29" s="403"/>
      <c r="O29" s="403"/>
      <c r="P29" s="403"/>
      <c r="Q29" s="403"/>
    </row>
    <row r="30" spans="2:17" s="3" customFormat="1" ht="16.5" customHeight="1">
      <c r="B30" s="401"/>
      <c r="C30" s="76" t="s">
        <v>434</v>
      </c>
      <c r="D30" s="402"/>
      <c r="E30" s="401"/>
      <c r="F30" s="401"/>
      <c r="G30" s="401"/>
      <c r="H30" s="401"/>
      <c r="I30" s="401"/>
      <c r="J30" s="401"/>
      <c r="K30" s="403"/>
      <c r="L30" s="403"/>
      <c r="M30" s="403"/>
      <c r="N30" s="403"/>
      <c r="O30" s="403"/>
      <c r="P30" s="403"/>
      <c r="Q30" s="403"/>
    </row>
    <row r="31" spans="2:4" s="49" customFormat="1" ht="16.5" customHeight="1">
      <c r="B31" s="49" t="s">
        <v>151</v>
      </c>
      <c r="D31" s="48"/>
    </row>
    <row r="32" spans="3:4" s="49" customFormat="1" ht="16.5" customHeight="1">
      <c r="C32" s="49" t="s">
        <v>359</v>
      </c>
      <c r="D32" s="48"/>
    </row>
    <row r="33" spans="2:10" ht="16.5" customHeight="1">
      <c r="B33" s="49" t="s">
        <v>450</v>
      </c>
      <c r="C33" s="48"/>
      <c r="E33" s="49"/>
      <c r="F33" s="49"/>
      <c r="G33" s="49"/>
      <c r="H33" s="49"/>
      <c r="I33" s="49"/>
      <c r="J33" s="49"/>
    </row>
    <row r="34" spans="3:4" s="49" customFormat="1" ht="16.5" customHeight="1">
      <c r="C34" s="49" t="s">
        <v>360</v>
      </c>
      <c r="D34" s="48"/>
    </row>
    <row r="35" spans="2:10" ht="13.5">
      <c r="B35" s="183"/>
      <c r="C35" s="183"/>
      <c r="E35" s="183"/>
      <c r="F35" s="183"/>
      <c r="G35" s="183"/>
      <c r="H35" s="183"/>
      <c r="I35" s="183"/>
      <c r="J35" s="183"/>
    </row>
  </sheetData>
  <sheetProtection/>
  <protectedRanges>
    <protectedRange sqref="O14:O27 U14:U27 AA14:AA27" name="範囲2_1"/>
    <protectedRange sqref="L14:L27" name="範囲1_1"/>
    <protectedRange sqref="X14:X27" name="範囲4_1_1"/>
  </protectedRanges>
  <mergeCells count="108">
    <mergeCell ref="D15:K15"/>
    <mergeCell ref="O15:P15"/>
    <mergeCell ref="R15:S15"/>
    <mergeCell ref="U15:V15"/>
    <mergeCell ref="X15:Z15"/>
    <mergeCell ref="AA15:AB15"/>
    <mergeCell ref="Y1:AC2"/>
    <mergeCell ref="B11:K13"/>
    <mergeCell ref="L11:T11"/>
    <mergeCell ref="U11:AC11"/>
    <mergeCell ref="L12:N12"/>
    <mergeCell ref="O12:Q12"/>
    <mergeCell ref="R12:T12"/>
    <mergeCell ref="U12:W12"/>
    <mergeCell ref="X12:Z12"/>
    <mergeCell ref="AA12:AC12"/>
    <mergeCell ref="L13:N13"/>
    <mergeCell ref="O13:Q13"/>
    <mergeCell ref="R13:T13"/>
    <mergeCell ref="U13:W13"/>
    <mergeCell ref="X13:Z13"/>
    <mergeCell ref="AA13:AC13"/>
    <mergeCell ref="B14:B20"/>
    <mergeCell ref="C14:C19"/>
    <mergeCell ref="D14:K14"/>
    <mergeCell ref="L14:M20"/>
    <mergeCell ref="N14:N20"/>
    <mergeCell ref="O14:P14"/>
    <mergeCell ref="D17:K17"/>
    <mergeCell ref="O17:P17"/>
    <mergeCell ref="D19:K19"/>
    <mergeCell ref="O19:P19"/>
    <mergeCell ref="R14:S14"/>
    <mergeCell ref="U14:V14"/>
    <mergeCell ref="X14:Z14"/>
    <mergeCell ref="AA14:AB14"/>
    <mergeCell ref="D16:K16"/>
    <mergeCell ref="O16:P16"/>
    <mergeCell ref="R16:S16"/>
    <mergeCell ref="U16:V16"/>
    <mergeCell ref="X16:Z16"/>
    <mergeCell ref="AA16:AB16"/>
    <mergeCell ref="R17:S17"/>
    <mergeCell ref="U17:V17"/>
    <mergeCell ref="X17:Z17"/>
    <mergeCell ref="AA17:AB17"/>
    <mergeCell ref="D18:K18"/>
    <mergeCell ref="O18:P18"/>
    <mergeCell ref="R18:S18"/>
    <mergeCell ref="U18:V18"/>
    <mergeCell ref="X18:Z18"/>
    <mergeCell ref="AA18:AB18"/>
    <mergeCell ref="R19:S19"/>
    <mergeCell ref="U19:V19"/>
    <mergeCell ref="X19:Z19"/>
    <mergeCell ref="AA19:AB19"/>
    <mergeCell ref="C20:K20"/>
    <mergeCell ref="O20:P20"/>
    <mergeCell ref="R20:S20"/>
    <mergeCell ref="U20:V20"/>
    <mergeCell ref="X20:Z20"/>
    <mergeCell ref="AA20:AB20"/>
    <mergeCell ref="B21:B27"/>
    <mergeCell ref="C21:C26"/>
    <mergeCell ref="D21:K21"/>
    <mergeCell ref="L21:M27"/>
    <mergeCell ref="N21:N27"/>
    <mergeCell ref="O21:P21"/>
    <mergeCell ref="D24:K24"/>
    <mergeCell ref="O24:P24"/>
    <mergeCell ref="D26:K26"/>
    <mergeCell ref="O26:P26"/>
    <mergeCell ref="R21:S21"/>
    <mergeCell ref="U21:V21"/>
    <mergeCell ref="X21:Z21"/>
    <mergeCell ref="AA21:AB21"/>
    <mergeCell ref="D23:K23"/>
    <mergeCell ref="O23:P23"/>
    <mergeCell ref="R23:S23"/>
    <mergeCell ref="U23:V23"/>
    <mergeCell ref="X23:Z23"/>
    <mergeCell ref="AA23:AB23"/>
    <mergeCell ref="R24:S24"/>
    <mergeCell ref="U24:V24"/>
    <mergeCell ref="X24:Z24"/>
    <mergeCell ref="AA24:AB24"/>
    <mergeCell ref="D25:K25"/>
    <mergeCell ref="O25:P25"/>
    <mergeCell ref="R25:S25"/>
    <mergeCell ref="U25:V25"/>
    <mergeCell ref="X25:Z25"/>
    <mergeCell ref="AA25:AB25"/>
    <mergeCell ref="R26:S26"/>
    <mergeCell ref="U26:V26"/>
    <mergeCell ref="X26:Z26"/>
    <mergeCell ref="AA26:AB26"/>
    <mergeCell ref="C27:K27"/>
    <mergeCell ref="O27:P27"/>
    <mergeCell ref="R27:S27"/>
    <mergeCell ref="U27:V27"/>
    <mergeCell ref="X27:Z27"/>
    <mergeCell ref="AA27:AB27"/>
    <mergeCell ref="D22:K22"/>
    <mergeCell ref="O22:P22"/>
    <mergeCell ref="R22:S22"/>
    <mergeCell ref="U22:V22"/>
    <mergeCell ref="X22:Z22"/>
    <mergeCell ref="AA22:AB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3"/>
  <headerFooter scaleWithDoc="0" alignWithMargins="0">
    <oddFooter>&amp;L&amp;9 2024.03.01&amp;C-8-</oddFooter>
    <firstFooter>&amp;L&amp;9 2013.10</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ecomo14</dc:creator>
  <cp:keywords/>
  <dc:description/>
  <cp:lastModifiedBy>神野 めぐみ</cp:lastModifiedBy>
  <cp:lastPrinted>2024-04-16T00:34:18Z</cp:lastPrinted>
  <dcterms:created xsi:type="dcterms:W3CDTF">2005-03-25T02:47:47Z</dcterms:created>
  <dcterms:modified xsi:type="dcterms:W3CDTF">2024-04-16T00:34:25Z</dcterms:modified>
  <cp:category/>
  <cp:version/>
  <cp:contentType/>
  <cp:contentStatus/>
</cp:coreProperties>
</file>