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船別" sheetId="1" r:id="rId1"/>
    <sheet name="全船合計" sheetId="2" r:id="rId2"/>
    <sheet name="船別（改善率表示）" sheetId="3" r:id="rId3"/>
    <sheet name="全船合計（改善率表示）" sheetId="4" r:id="rId4"/>
  </sheets>
  <definedNames>
    <definedName name="_xlnm.Print_Area" localSheetId="3">'全船合計（改善率表示）'!$A$1:$N$60</definedName>
    <definedName name="_xlnm.Print_Titles" localSheetId="2">'船別（改善率表示）'!$7:$9</definedName>
    <definedName name="_xlnm.Print_Titles" localSheetId="1">'全船合計'!$7:$8</definedName>
    <definedName name="_xlnm.Print_Titles" localSheetId="3">'全船合計（改善率表示）'!$7:$9</definedName>
  </definedNames>
  <calcPr fullCalcOnLoad="1"/>
</workbook>
</file>

<file path=xl/sharedStrings.xml><?xml version="1.0" encoding="utf-8"?>
<sst xmlns="http://schemas.openxmlformats.org/spreadsheetml/2006/main" count="430" uniqueCount="93">
  <si>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</si>
  <si>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</si>
  <si>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</si>
  <si>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</si>
  <si>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</si>
  <si>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</si>
  <si>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</si>
  <si>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</si>
  <si>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</si>
  <si>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</si>
  <si>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</si>
  <si>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合計：</t>
  </si>
  <si>
    <t>小計：</t>
  </si>
  <si>
    <t>富士山丸</t>
  </si>
  <si>
    <t>燃料種類</t>
  </si>
  <si>
    <t>セメント船</t>
  </si>
  <si>
    <t>４月</t>
  </si>
  <si>
    <t>二酸化炭素　　排出量</t>
  </si>
  <si>
    <t>燃料消費量</t>
  </si>
  <si>
    <t>航海期間</t>
  </si>
  <si>
    <t>燃料消費原単位（距離）</t>
  </si>
  <si>
    <t>燃料消費原単位(重量）</t>
  </si>
  <si>
    <t>（注）黄色のセルのみ入力、他は自動計算。</t>
  </si>
  <si>
    <t>ディーゼル</t>
  </si>
  <si>
    <t>●船舶：</t>
  </si>
  <si>
    <t>エネルギー効率向上推進責任者：　印</t>
  </si>
  <si>
    <t>環境保全管理責任者：　印</t>
  </si>
  <si>
    <t>燃料使用状況管理表（船別）</t>
  </si>
  <si>
    <t>二酸化炭素排出係数</t>
  </si>
  <si>
    <t>電気（一般）</t>
  </si>
  <si>
    <t>灯油</t>
  </si>
  <si>
    <t>軽油</t>
  </si>
  <si>
    <t>A重油</t>
  </si>
  <si>
    <t>ガソリン</t>
  </si>
  <si>
    <t>B重油</t>
  </si>
  <si>
    <t>都市ガス</t>
  </si>
  <si>
    <t>C重油</t>
  </si>
  <si>
    <t>LPG（液）</t>
  </si>
  <si>
    <t>（可能ならば以下について記入する）</t>
  </si>
  <si>
    <t>●年間エネルギー使用状況のまとめ：</t>
  </si>
  <si>
    <t>●目標達成状況：</t>
  </si>
  <si>
    <t>●次年度の改善への方針、対策等：</t>
  </si>
  <si>
    <t>Ｃ重油</t>
  </si>
  <si>
    <t>Ａ重油</t>
  </si>
  <si>
    <t>前期実績</t>
  </si>
  <si>
    <t>二酸化炭素　　排出原単位（重量）</t>
  </si>
  <si>
    <t>前期比改善率（％）：</t>
  </si>
  <si>
    <t>備考</t>
  </si>
  <si>
    <t>原単位増減理由等</t>
  </si>
  <si>
    <t>改善大。向け地着時間に余裕あり、減速航行実施率大。</t>
  </si>
  <si>
    <t>効率低下。荒天多し、航海時間に余裕の無い荷が多い。</t>
  </si>
  <si>
    <t>二酸化炭素排出係数：</t>
  </si>
  <si>
    <t>-</t>
  </si>
  <si>
    <t>輸送距離（航海距離）</t>
  </si>
  <si>
    <t>輸送量　　　　（旅客・貨物等）</t>
  </si>
  <si>
    <t>ｔon</t>
  </si>
  <si>
    <t>km</t>
  </si>
  <si>
    <t>ｋｌ</t>
  </si>
  <si>
    <t>％</t>
  </si>
  <si>
    <t>-</t>
  </si>
  <si>
    <t>-</t>
  </si>
  <si>
    <t>燃料使用状況管理表（全船）</t>
  </si>
  <si>
    <t>％</t>
  </si>
  <si>
    <t>改善率　　　　　原単位前期比(重量）</t>
  </si>
  <si>
    <t>改善率　　　　　原単位前期比(距離）</t>
  </si>
  <si>
    <t>改善率　　　　　原単位前期比(二酸化炭素）</t>
  </si>
  <si>
    <t>●全船合計</t>
  </si>
  <si>
    <t>改善大。向け地着時間に余裕あり、減速航行実施率大。富士丸は航路の関係で減速実施率が特に高い。</t>
  </si>
  <si>
    <t>効率低下。荒天多し、航海時間に余裕の無い荷が多い。特に富士丸は満船で大半が時間に余裕が無かった。</t>
  </si>
  <si>
    <t>効率低下。荒天多し、航海時間に余裕の無い荷が多い。特に富士丸は満船で大半が時間に余裕が無い。</t>
  </si>
  <si>
    <t>輸送量　（旅客・貨物等）</t>
  </si>
  <si>
    <t>ＣＯ2排出原単位（重量）</t>
  </si>
  <si>
    <t>ＣＯ２排出原単位（重量）</t>
  </si>
  <si>
    <r>
      <t>t</t>
    </r>
    <r>
      <rPr>
        <sz val="11"/>
        <rFont val="ＭＳ Ｐゴシック"/>
        <family val="3"/>
      </rPr>
      <t>on</t>
    </r>
  </si>
  <si>
    <r>
      <t>t</t>
    </r>
    <r>
      <rPr>
        <sz val="11"/>
        <rFont val="ＭＳ Ｐゴシック"/>
        <family val="3"/>
      </rPr>
      <t>on</t>
    </r>
    <r>
      <rPr>
        <sz val="11"/>
        <rFont val="ＭＳ Ｐゴシック"/>
        <family val="3"/>
      </rPr>
      <t>/ton</t>
    </r>
  </si>
  <si>
    <r>
      <t>t</t>
    </r>
    <r>
      <rPr>
        <sz val="11"/>
        <rFont val="ＭＳ Ｐゴシック"/>
        <family val="3"/>
      </rPr>
      <t>on</t>
    </r>
  </si>
  <si>
    <r>
      <t>t</t>
    </r>
    <r>
      <rPr>
        <sz val="11"/>
        <rFont val="ＭＳ Ｐゴシック"/>
        <family val="3"/>
      </rPr>
      <t>on</t>
    </r>
    <r>
      <rPr>
        <sz val="11"/>
        <rFont val="ＭＳ Ｐゴシック"/>
        <family val="3"/>
      </rPr>
      <t>/ton</t>
    </r>
  </si>
  <si>
    <r>
      <t>t</t>
    </r>
    <r>
      <rPr>
        <sz val="11"/>
        <rFont val="ＭＳ Ｐゴシック"/>
        <family val="3"/>
      </rPr>
      <t>on</t>
    </r>
  </si>
  <si>
    <r>
      <t>k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/ton</t>
    </r>
  </si>
  <si>
    <r>
      <t>k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/km</t>
    </r>
  </si>
  <si>
    <t>-</t>
  </si>
  <si>
    <t>（重量ｋｌ/ｔ）</t>
  </si>
  <si>
    <t>（距離ｋｌ/㎞）</t>
  </si>
  <si>
    <t>原単位今年度目標：</t>
  </si>
  <si>
    <t xml:space="preserve">  0.561 kg/kWh</t>
  </si>
  <si>
    <t xml:space="preserve">  2.58 kg/L</t>
  </si>
  <si>
    <t xml:space="preserve">  2.32 kg/L</t>
  </si>
  <si>
    <t>2.23　kg/Nm3</t>
  </si>
  <si>
    <t xml:space="preserve"> 1.67 kg/L 又は 3.00 kg/kg (LPG：１ｋg=1.795L)</t>
  </si>
  <si>
    <t xml:space="preserve">  2.71 kg/L</t>
  </si>
  <si>
    <t xml:space="preserve">  2.49 kg/L</t>
  </si>
  <si>
    <t xml:space="preserve">  3.00 kg/L</t>
  </si>
  <si>
    <t>Ｈ25年度（Ｈ25年4月～Ｈ26年3月）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</si>
</sst>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);[Red]\(0.000000\)"/>
    <numFmt numFmtId="178" formatCode="#,##0_ "/>
    <numFmt numFmtId="179" formatCode="0.0000_);[Red]\(0.0000\)"/>
    <numFmt numFmtId="180" formatCode="#,##0.0_);[Red]\(#,##0.0\)"/>
    <numFmt numFmtId="181" formatCode="#,##0_);[Red]\(#,##0\)"/>
    <numFmt numFmtId="182" formatCode="0.000_);[Red]\(0.000\)"/>
    <numFmt numFmtId="183" formatCode="#,##0.00_ "/>
    <numFmt numFmtId="184" formatCode="0.0000_ "/>
    <numFmt numFmtId="185" formatCode="0.0_ "/>
    <numFmt numFmtId="186" formatCode="0.000_ "/>
    <numFmt numFmtId="187" formatCode="#,##0.0_ "/>
    <numFmt numFmtId="188" formatCode="0.00_);[Red]\(0.00\)"/>
    <numFmt numFmtId="189" formatCode="0.0_);[Red]\(0.0\)"/>
    <numFmt numFmtId="190" formatCode="#,##0.00_);[Red]\(#,##0.00\)"/>
    <numFmt numFmtId="191" formatCode="#,##0.0000_);[Red]\(#,##0.00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2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184" fontId="0" fillId="0" borderId="11" xfId="0" applyNumberFormat="1" applyBorder="1" applyAlignment="1">
      <alignment/>
    </xf>
    <xf numFmtId="185" fontId="0" fillId="33" borderId="11" xfId="0" applyNumberFormat="1" applyFill="1" applyBorder="1" applyAlignment="1">
      <alignment/>
    </xf>
    <xf numFmtId="180" fontId="0" fillId="0" borderId="19" xfId="0" applyNumberFormat="1" applyBorder="1" applyAlignment="1">
      <alignment vertical="center"/>
    </xf>
    <xf numFmtId="190" fontId="0" fillId="33" borderId="18" xfId="0" applyNumberFormat="1" applyFill="1" applyBorder="1" applyAlignment="1">
      <alignment vertical="center"/>
    </xf>
    <xf numFmtId="191" fontId="0" fillId="0" borderId="18" xfId="0" applyNumberFormat="1" applyFill="1" applyBorder="1" applyAlignment="1">
      <alignment vertical="center"/>
    </xf>
    <xf numFmtId="185" fontId="0" fillId="0" borderId="2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90" fontId="0" fillId="33" borderId="17" xfId="0" applyNumberFormat="1" applyFill="1" applyBorder="1" applyAlignment="1">
      <alignment vertical="center"/>
    </xf>
    <xf numFmtId="191" fontId="0" fillId="0" borderId="17" xfId="0" applyNumberFormat="1" applyFill="1" applyBorder="1" applyAlignment="1">
      <alignment vertical="center"/>
    </xf>
    <xf numFmtId="185" fontId="0" fillId="0" borderId="17" xfId="0" applyNumberFormat="1" applyBorder="1" applyAlignment="1">
      <alignment vertical="center"/>
    </xf>
    <xf numFmtId="179" fontId="0" fillId="0" borderId="22" xfId="0" applyNumberFormat="1" applyFill="1" applyBorder="1" applyAlignment="1">
      <alignment vertical="center"/>
    </xf>
    <xf numFmtId="190" fontId="0" fillId="0" borderId="23" xfId="0" applyNumberFormat="1" applyBorder="1" applyAlignment="1">
      <alignment vertical="center"/>
    </xf>
    <xf numFmtId="191" fontId="0" fillId="0" borderId="23" xfId="0" applyNumberFormat="1" applyFill="1" applyBorder="1" applyAlignment="1">
      <alignment vertical="center"/>
    </xf>
    <xf numFmtId="185" fontId="0" fillId="0" borderId="23" xfId="0" applyNumberFormat="1" applyBorder="1" applyAlignment="1">
      <alignment vertical="center"/>
    </xf>
    <xf numFmtId="179" fontId="0" fillId="0" borderId="23" xfId="0" applyNumberFormat="1" applyFill="1" applyBorder="1" applyAlignment="1">
      <alignment vertical="center"/>
    </xf>
    <xf numFmtId="190" fontId="0" fillId="0" borderId="24" xfId="0" applyNumberFormat="1" applyBorder="1" applyAlignment="1">
      <alignment vertical="center"/>
    </xf>
    <xf numFmtId="191" fontId="0" fillId="0" borderId="19" xfId="0" applyNumberFormat="1" applyFill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91" fontId="0" fillId="0" borderId="24" xfId="0" applyNumberFormat="1" applyFill="1" applyBorder="1" applyAlignment="1">
      <alignment vertical="center"/>
    </xf>
    <xf numFmtId="179" fontId="0" fillId="0" borderId="19" xfId="0" applyNumberFormat="1" applyFill="1" applyBorder="1" applyAlignment="1">
      <alignment vertical="center"/>
    </xf>
    <xf numFmtId="190" fontId="0" fillId="0" borderId="19" xfId="0" applyNumberFormat="1" applyBorder="1" applyAlignment="1">
      <alignment vertical="center"/>
    </xf>
    <xf numFmtId="191" fontId="0" fillId="0" borderId="19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2" fillId="0" borderId="15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84" fontId="0" fillId="0" borderId="27" xfId="0" applyNumberFormat="1" applyBorder="1" applyAlignment="1">
      <alignment/>
    </xf>
    <xf numFmtId="185" fontId="0" fillId="33" borderId="27" xfId="0" applyNumberFormat="1" applyFill="1" applyBorder="1" applyAlignment="1">
      <alignment/>
    </xf>
    <xf numFmtId="184" fontId="0" fillId="0" borderId="28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top" wrapText="1"/>
    </xf>
    <xf numFmtId="190" fontId="0" fillId="33" borderId="23" xfId="0" applyNumberFormat="1" applyFont="1" applyFill="1" applyBorder="1" applyAlignment="1">
      <alignment vertical="center"/>
    </xf>
    <xf numFmtId="191" fontId="0" fillId="0" borderId="23" xfId="0" applyNumberFormat="1" applyFont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0" fillId="0" borderId="29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9" fontId="0" fillId="0" borderId="23" xfId="0" applyNumberFormat="1" applyFont="1" applyBorder="1" applyAlignment="1">
      <alignment vertical="center"/>
    </xf>
    <xf numFmtId="190" fontId="0" fillId="33" borderId="35" xfId="0" applyNumberFormat="1" applyFont="1" applyFill="1" applyBorder="1" applyAlignment="1">
      <alignment vertical="center"/>
    </xf>
    <xf numFmtId="191" fontId="0" fillId="0" borderId="35" xfId="0" applyNumberFormat="1" applyFont="1" applyBorder="1" applyAlignment="1">
      <alignment vertical="center"/>
    </xf>
    <xf numFmtId="185" fontId="0" fillId="0" borderId="35" xfId="0" applyNumberFormat="1" applyFont="1" applyFill="1" applyBorder="1" applyAlignment="1">
      <alignment horizontal="center" vertical="center" wrapText="1"/>
    </xf>
    <xf numFmtId="179" fontId="0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80" fontId="0" fillId="0" borderId="25" xfId="0" applyNumberFormat="1" applyFont="1" applyFill="1" applyBorder="1" applyAlignment="1">
      <alignment vertical="center"/>
    </xf>
    <xf numFmtId="190" fontId="0" fillId="0" borderId="25" xfId="0" applyNumberFormat="1" applyFont="1" applyFill="1" applyBorder="1" applyAlignment="1">
      <alignment vertical="center"/>
    </xf>
    <xf numFmtId="191" fontId="0" fillId="0" borderId="25" xfId="0" applyNumberFormat="1" applyFont="1" applyFill="1" applyBorder="1" applyAlignment="1">
      <alignment vertical="center"/>
    </xf>
    <xf numFmtId="185" fontId="0" fillId="0" borderId="25" xfId="0" applyNumberFormat="1" applyFont="1" applyFill="1" applyBorder="1" applyAlignment="1">
      <alignment horizontal="center" vertical="center" wrapText="1"/>
    </xf>
    <xf numFmtId="179" fontId="0" fillId="0" borderId="25" xfId="0" applyNumberFormat="1" applyFont="1" applyBorder="1" applyAlignment="1">
      <alignment vertical="center"/>
    </xf>
    <xf numFmtId="0" fontId="9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191" fontId="0" fillId="0" borderId="0" xfId="0" applyNumberFormat="1" applyFill="1" applyBorder="1" applyAlignment="1">
      <alignment vertical="center"/>
    </xf>
    <xf numFmtId="185" fontId="0" fillId="0" borderId="0" xfId="0" applyNumberFormat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179" fontId="0" fillId="0" borderId="37" xfId="0" applyNumberFormat="1" applyFont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84" fontId="0" fillId="0" borderId="17" xfId="0" applyNumberFormat="1" applyFill="1" applyBorder="1" applyAlignment="1">
      <alignment vertical="center"/>
    </xf>
    <xf numFmtId="184" fontId="0" fillId="0" borderId="20" xfId="0" applyNumberFormat="1" applyFill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90" fontId="0" fillId="0" borderId="23" xfId="0" applyNumberFormat="1" applyFont="1" applyBorder="1" applyAlignment="1">
      <alignment vertical="center"/>
    </xf>
    <xf numFmtId="190" fontId="0" fillId="0" borderId="35" xfId="0" applyNumberFormat="1" applyFont="1" applyBorder="1" applyAlignment="1">
      <alignment vertical="center"/>
    </xf>
    <xf numFmtId="190" fontId="0" fillId="0" borderId="25" xfId="0" applyNumberFormat="1" applyFont="1" applyBorder="1" applyAlignment="1">
      <alignment vertical="center"/>
    </xf>
    <xf numFmtId="190" fontId="0" fillId="0" borderId="17" xfId="0" applyNumberFormat="1" applyFill="1" applyBorder="1" applyAlignment="1">
      <alignment vertical="center"/>
    </xf>
    <xf numFmtId="190" fontId="0" fillId="0" borderId="18" xfId="0" applyNumberFormat="1" applyFill="1" applyBorder="1" applyAlignment="1">
      <alignment vertical="center"/>
    </xf>
    <xf numFmtId="190" fontId="0" fillId="0" borderId="38" xfId="0" applyNumberFormat="1" applyFill="1" applyBorder="1" applyAlignment="1">
      <alignment vertical="center"/>
    </xf>
    <xf numFmtId="190" fontId="0" fillId="0" borderId="39" xfId="0" applyNumberFormat="1" applyFill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40" xfId="0" applyBorder="1" applyAlignment="1">
      <alignment/>
    </xf>
    <xf numFmtId="0" fontId="12" fillId="0" borderId="41" xfId="0" applyFont="1" applyBorder="1" applyAlignment="1">
      <alignment/>
    </xf>
    <xf numFmtId="0" fontId="12" fillId="0" borderId="4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84" fontId="0" fillId="0" borderId="23" xfId="0" applyNumberFormat="1" applyFill="1" applyBorder="1" applyAlignment="1">
      <alignment vertical="center"/>
    </xf>
    <xf numFmtId="184" fontId="0" fillId="0" borderId="24" xfId="0" applyNumberFormat="1" applyFill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8" fontId="0" fillId="33" borderId="23" xfId="0" applyNumberFormat="1" applyFont="1" applyFill="1" applyBorder="1" applyAlignment="1">
      <alignment vertical="center"/>
    </xf>
    <xf numFmtId="188" fontId="0" fillId="33" borderId="35" xfId="0" applyNumberFormat="1" applyFont="1" applyFill="1" applyBorder="1" applyAlignment="1">
      <alignment vertical="center"/>
    </xf>
    <xf numFmtId="188" fontId="0" fillId="0" borderId="25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vertical="center"/>
    </xf>
    <xf numFmtId="188" fontId="0" fillId="33" borderId="17" xfId="0" applyNumberFormat="1" applyFill="1" applyBorder="1" applyAlignment="1">
      <alignment vertical="center"/>
    </xf>
    <xf numFmtId="188" fontId="0" fillId="33" borderId="18" xfId="0" applyNumberFormat="1" applyFill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0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188" fontId="0" fillId="0" borderId="39" xfId="0" applyNumberFormat="1" applyBorder="1" applyAlignment="1">
      <alignment vertical="center"/>
    </xf>
    <xf numFmtId="188" fontId="0" fillId="0" borderId="19" xfId="0" applyNumberForma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1" fontId="0" fillId="33" borderId="43" xfId="0" applyNumberFormat="1" applyFill="1" applyBorder="1" applyAlignment="1">
      <alignment vertical="center"/>
    </xf>
    <xf numFmtId="181" fontId="0" fillId="0" borderId="18" xfId="0" applyNumberFormat="1" applyBorder="1" applyAlignment="1">
      <alignment vertical="center"/>
    </xf>
    <xf numFmtId="180" fontId="0" fillId="33" borderId="43" xfId="0" applyNumberFormat="1" applyFill="1" applyBorder="1" applyAlignment="1">
      <alignment vertical="center"/>
    </xf>
    <xf numFmtId="180" fontId="0" fillId="0" borderId="18" xfId="0" applyNumberFormat="1" applyBorder="1" applyAlignment="1">
      <alignment vertical="center"/>
    </xf>
    <xf numFmtId="0" fontId="9" fillId="0" borderId="43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81" fontId="0" fillId="33" borderId="46" xfId="0" applyNumberFormat="1" applyFont="1" applyFill="1" applyBorder="1" applyAlignment="1">
      <alignment vertical="center"/>
    </xf>
    <xf numFmtId="181" fontId="0" fillId="33" borderId="47" xfId="0" applyNumberFormat="1" applyFont="1" applyFill="1" applyBorder="1" applyAlignment="1">
      <alignment vertical="center"/>
    </xf>
    <xf numFmtId="180" fontId="0" fillId="33" borderId="46" xfId="0" applyNumberFormat="1" applyFont="1" applyFill="1" applyBorder="1" applyAlignment="1">
      <alignment vertical="center"/>
    </xf>
    <xf numFmtId="180" fontId="0" fillId="33" borderId="47" xfId="0" applyNumberFormat="1" applyFont="1" applyFill="1" applyBorder="1" applyAlignment="1">
      <alignment vertical="center"/>
    </xf>
    <xf numFmtId="0" fontId="9" fillId="0" borderId="16" xfId="0" applyFont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43" xfId="0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181" fontId="0" fillId="0" borderId="46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0" fontId="0" fillId="0" borderId="46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9" fillId="0" borderId="50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2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52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C26" sqref="C26:C27"/>
    </sheetView>
  </sheetViews>
  <sheetFormatPr defaultColWidth="9.00390625" defaultRowHeight="13.5"/>
  <cols>
    <col min="1" max="1" width="9.50390625" style="0" customWidth="1"/>
    <col min="2" max="2" width="9.25390625" style="0" customWidth="1"/>
    <col min="3" max="10" width="11.625" style="0" customWidth="1"/>
    <col min="11" max="11" width="24.50390625" style="0" customWidth="1"/>
  </cols>
  <sheetData>
    <row r="1" spans="1:10" ht="21">
      <c r="A1" s="19" t="s">
        <v>27</v>
      </c>
      <c r="D1" s="6"/>
      <c r="E1" s="6" t="s">
        <v>92</v>
      </c>
      <c r="G1" s="1"/>
      <c r="J1" s="2" t="s">
        <v>26</v>
      </c>
    </row>
    <row r="2" ht="18.75" customHeight="1" thickBot="1">
      <c r="J2" s="2" t="s">
        <v>25</v>
      </c>
    </row>
    <row r="3" spans="1:11" ht="15" customHeight="1">
      <c r="A3" s="5" t="s">
        <v>24</v>
      </c>
      <c r="B3" s="51" t="s">
        <v>13</v>
      </c>
      <c r="C3" s="52"/>
      <c r="E3" s="157" t="s">
        <v>83</v>
      </c>
      <c r="F3" s="13"/>
      <c r="G3" s="12" t="s">
        <v>81</v>
      </c>
      <c r="H3" s="45" t="s">
        <v>82</v>
      </c>
      <c r="I3" s="45" t="s">
        <v>46</v>
      </c>
      <c r="J3" s="14"/>
      <c r="K3" s="2"/>
    </row>
    <row r="4" spans="2:11" ht="15" customHeight="1">
      <c r="B4" t="s">
        <v>23</v>
      </c>
      <c r="E4" s="158"/>
      <c r="F4" s="121" t="s">
        <v>32</v>
      </c>
      <c r="G4" s="21">
        <f>(100-I4)/100*F9</f>
        <v>0.00035646669376851155</v>
      </c>
      <c r="H4" s="21">
        <f>(100-I4)/100*G9</f>
        <v>0.00043257846269498213</v>
      </c>
      <c r="I4" s="22">
        <v>1</v>
      </c>
      <c r="J4" s="46"/>
      <c r="K4" s="17"/>
    </row>
    <row r="5" spans="2:10" ht="15" customHeight="1" thickBot="1">
      <c r="B5" t="s">
        <v>15</v>
      </c>
      <c r="E5" s="159"/>
      <c r="F5" s="122" t="s">
        <v>36</v>
      </c>
      <c r="G5" s="48">
        <f>(100-I5)/100*F10</f>
        <v>0.12376676926650793</v>
      </c>
      <c r="H5" s="48">
        <f>(100-I5)/100*G10</f>
        <v>0.15019310280022552</v>
      </c>
      <c r="I5" s="49">
        <v>1</v>
      </c>
      <c r="J5" s="50"/>
    </row>
    <row r="6" ht="11.25" customHeight="1"/>
    <row r="7" spans="1:11" ht="30.75" customHeight="1">
      <c r="A7" s="66" t="s">
        <v>19</v>
      </c>
      <c r="B7" s="66" t="s">
        <v>14</v>
      </c>
      <c r="C7" s="66" t="s">
        <v>70</v>
      </c>
      <c r="D7" s="66" t="s">
        <v>53</v>
      </c>
      <c r="E7" s="66" t="s">
        <v>18</v>
      </c>
      <c r="F7" s="66" t="s">
        <v>21</v>
      </c>
      <c r="G7" s="66" t="s">
        <v>20</v>
      </c>
      <c r="H7" s="67" t="s">
        <v>28</v>
      </c>
      <c r="I7" s="66" t="s">
        <v>17</v>
      </c>
      <c r="J7" s="68" t="s">
        <v>71</v>
      </c>
      <c r="K7" s="67" t="s">
        <v>47</v>
      </c>
    </row>
    <row r="8" spans="1:11" ht="15" customHeight="1" thickBot="1">
      <c r="A8" s="66"/>
      <c r="B8" s="66"/>
      <c r="C8" s="66" t="s">
        <v>55</v>
      </c>
      <c r="D8" s="66" t="s">
        <v>56</v>
      </c>
      <c r="E8" s="66" t="s">
        <v>57</v>
      </c>
      <c r="F8" s="66" t="s">
        <v>78</v>
      </c>
      <c r="G8" s="66" t="s">
        <v>79</v>
      </c>
      <c r="H8" s="67"/>
      <c r="I8" s="66" t="s">
        <v>73</v>
      </c>
      <c r="J8" s="66" t="s">
        <v>74</v>
      </c>
      <c r="K8" s="69" t="s">
        <v>48</v>
      </c>
    </row>
    <row r="9" spans="1:11" ht="15" customHeight="1">
      <c r="A9" s="148" t="s">
        <v>44</v>
      </c>
      <c r="B9" s="103" t="s">
        <v>43</v>
      </c>
      <c r="C9" s="150">
        <v>51657</v>
      </c>
      <c r="D9" s="152">
        <v>42568</v>
      </c>
      <c r="E9" s="63">
        <v>18.6</v>
      </c>
      <c r="F9" s="64">
        <f>E9/C9</f>
        <v>0.000360067367442941</v>
      </c>
      <c r="G9" s="64">
        <f>E9/D9</f>
        <v>0.0004369479421161436</v>
      </c>
      <c r="H9" s="128">
        <v>2.71</v>
      </c>
      <c r="I9" s="105">
        <f>E9*H9</f>
        <v>50.406000000000006</v>
      </c>
      <c r="J9" s="78">
        <f>I9/C9</f>
        <v>0.00097578256577037</v>
      </c>
      <c r="K9" s="154"/>
    </row>
    <row r="10" spans="1:11" ht="15" customHeight="1" thickBot="1">
      <c r="A10" s="149"/>
      <c r="B10" s="104" t="s">
        <v>42</v>
      </c>
      <c r="C10" s="151"/>
      <c r="D10" s="153"/>
      <c r="E10" s="79">
        <v>6458</v>
      </c>
      <c r="F10" s="80">
        <f>E10/C9</f>
        <v>0.1250169386530383</v>
      </c>
      <c r="G10" s="80">
        <f>E10/D9</f>
        <v>0.15171020484871264</v>
      </c>
      <c r="H10" s="129">
        <v>3</v>
      </c>
      <c r="I10" s="106">
        <f>E10*H10</f>
        <v>19374</v>
      </c>
      <c r="J10" s="82">
        <f>I10/C9</f>
        <v>0.37505081595911494</v>
      </c>
      <c r="K10" s="155"/>
    </row>
    <row r="11" spans="1:11" ht="15" customHeight="1" thickBot="1">
      <c r="A11" s="83" t="s">
        <v>11</v>
      </c>
      <c r="B11" s="84"/>
      <c r="C11" s="113">
        <f>SUM(C9)</f>
        <v>51657</v>
      </c>
      <c r="D11" s="85">
        <f>SUM(D9)</f>
        <v>42568</v>
      </c>
      <c r="E11" s="86">
        <f>SUM(E9:E10)</f>
        <v>6476.6</v>
      </c>
      <c r="F11" s="87">
        <f>E11/C11</f>
        <v>0.12537700602048127</v>
      </c>
      <c r="G11" s="87">
        <f>E11/D11</f>
        <v>0.1521471527908288</v>
      </c>
      <c r="H11" s="130" t="s">
        <v>60</v>
      </c>
      <c r="I11" s="107">
        <f>SUM(I9:I10)</f>
        <v>19424.406</v>
      </c>
      <c r="J11" s="89">
        <f>I11/C11</f>
        <v>0.3760265985248853</v>
      </c>
      <c r="K11" s="90"/>
    </row>
    <row r="12" spans="1:11" ht="15" customHeight="1">
      <c r="A12" s="140" t="s">
        <v>16</v>
      </c>
      <c r="B12" s="15" t="s">
        <v>43</v>
      </c>
      <c r="C12" s="142">
        <v>4365</v>
      </c>
      <c r="D12" s="144">
        <v>3502</v>
      </c>
      <c r="E12" s="28">
        <v>2.1</v>
      </c>
      <c r="F12" s="29">
        <f>E12/C12</f>
        <v>0.00048109965635738833</v>
      </c>
      <c r="G12" s="29">
        <f>E12/D12</f>
        <v>0.0005996573386636208</v>
      </c>
      <c r="H12" s="132">
        <v>2.71</v>
      </c>
      <c r="I12" s="108">
        <f aca="true" t="shared" si="0" ref="I12:I37">E12*H12</f>
        <v>5.691</v>
      </c>
      <c r="J12" s="31">
        <f>I12/C12</f>
        <v>0.0013037800687285223</v>
      </c>
      <c r="K12" s="146"/>
    </row>
    <row r="13" spans="1:11" ht="15" customHeight="1">
      <c r="A13" s="141"/>
      <c r="B13" s="16" t="s">
        <v>42</v>
      </c>
      <c r="C13" s="143"/>
      <c r="D13" s="145"/>
      <c r="E13" s="24">
        <v>532.5</v>
      </c>
      <c r="F13" s="25">
        <f>E13/C12</f>
        <v>0.12199312714776632</v>
      </c>
      <c r="G13" s="25">
        <f>E13/D12</f>
        <v>0.15205596801827528</v>
      </c>
      <c r="H13" s="133">
        <v>3</v>
      </c>
      <c r="I13" s="109">
        <f t="shared" si="0"/>
        <v>1597.5</v>
      </c>
      <c r="J13" s="27">
        <f>I13/C12</f>
        <v>0.36597938144329895</v>
      </c>
      <c r="K13" s="147"/>
    </row>
    <row r="14" spans="1:11" ht="15" customHeight="1">
      <c r="A14" s="140" t="s">
        <v>0</v>
      </c>
      <c r="B14" s="15" t="s">
        <v>43</v>
      </c>
      <c r="C14" s="142">
        <v>4587</v>
      </c>
      <c r="D14" s="144">
        <v>3988</v>
      </c>
      <c r="E14" s="28">
        <v>1.3</v>
      </c>
      <c r="F14" s="29">
        <f>E14/C14</f>
        <v>0.0002834096359276215</v>
      </c>
      <c r="G14" s="29">
        <f>E14/D14</f>
        <v>0.00032597793380140423</v>
      </c>
      <c r="H14" s="134">
        <f>H12</f>
        <v>2.71</v>
      </c>
      <c r="I14" s="108">
        <f t="shared" si="0"/>
        <v>3.523</v>
      </c>
      <c r="J14" s="31">
        <f>I14/C14</f>
        <v>0.0007680401133638544</v>
      </c>
      <c r="K14" s="146"/>
    </row>
    <row r="15" spans="1:11" ht="15" customHeight="1">
      <c r="A15" s="141"/>
      <c r="B15" s="16" t="s">
        <v>42</v>
      </c>
      <c r="C15" s="143"/>
      <c r="D15" s="145"/>
      <c r="E15" s="24">
        <v>599</v>
      </c>
      <c r="F15" s="25">
        <f>E15/C14</f>
        <v>0.13058643993895794</v>
      </c>
      <c r="G15" s="25">
        <f>E15/D14</f>
        <v>0.15020060180541625</v>
      </c>
      <c r="H15" s="135">
        <f>H13</f>
        <v>3</v>
      </c>
      <c r="I15" s="109">
        <f t="shared" si="0"/>
        <v>1797</v>
      </c>
      <c r="J15" s="27">
        <f>I15/C14</f>
        <v>0.3917593198168738</v>
      </c>
      <c r="K15" s="147"/>
    </row>
    <row r="16" spans="1:11" ht="15" customHeight="1">
      <c r="A16" s="140" t="s">
        <v>1</v>
      </c>
      <c r="B16" s="15" t="s">
        <v>43</v>
      </c>
      <c r="C16" s="142">
        <v>3450</v>
      </c>
      <c r="D16" s="144">
        <v>2785</v>
      </c>
      <c r="E16" s="28">
        <v>1.8</v>
      </c>
      <c r="F16" s="29">
        <f>E16/C16</f>
        <v>0.0005217391304347827</v>
      </c>
      <c r="G16" s="29">
        <f>E16/D16</f>
        <v>0.0006463195691202873</v>
      </c>
      <c r="H16" s="134">
        <f aca="true" t="shared" si="1" ref="H16:H35">H14</f>
        <v>2.71</v>
      </c>
      <c r="I16" s="108">
        <f t="shared" si="0"/>
        <v>4.878</v>
      </c>
      <c r="J16" s="31">
        <f>I16/C16</f>
        <v>0.0014139130434782609</v>
      </c>
      <c r="K16" s="146" t="s">
        <v>49</v>
      </c>
    </row>
    <row r="17" spans="1:11" ht="15" customHeight="1">
      <c r="A17" s="141"/>
      <c r="B17" s="16" t="s">
        <v>42</v>
      </c>
      <c r="C17" s="143"/>
      <c r="D17" s="145"/>
      <c r="E17" s="24">
        <v>405.8</v>
      </c>
      <c r="F17" s="25">
        <f>E17/C16</f>
        <v>0.11762318840579711</v>
      </c>
      <c r="G17" s="25">
        <f>E17/D16</f>
        <v>0.14570915619389588</v>
      </c>
      <c r="H17" s="135">
        <f t="shared" si="1"/>
        <v>3</v>
      </c>
      <c r="I17" s="109">
        <f t="shared" si="0"/>
        <v>1217.4</v>
      </c>
      <c r="J17" s="27">
        <f>I17/C16</f>
        <v>0.3528695652173913</v>
      </c>
      <c r="K17" s="147"/>
    </row>
    <row r="18" spans="1:11" ht="15" customHeight="1">
      <c r="A18" s="140" t="s">
        <v>2</v>
      </c>
      <c r="B18" s="15" t="s">
        <v>43</v>
      </c>
      <c r="C18" s="142">
        <v>4286</v>
      </c>
      <c r="D18" s="144">
        <v>3712</v>
      </c>
      <c r="E18" s="28">
        <v>2.2</v>
      </c>
      <c r="F18" s="29">
        <f>E18/C18</f>
        <v>0.0005132991133924406</v>
      </c>
      <c r="G18" s="29">
        <f>E18/D18</f>
        <v>0.0005926724137931035</v>
      </c>
      <c r="H18" s="134">
        <f t="shared" si="1"/>
        <v>2.71</v>
      </c>
      <c r="I18" s="108">
        <f t="shared" si="0"/>
        <v>5.962000000000001</v>
      </c>
      <c r="J18" s="31">
        <f>I18/C18</f>
        <v>0.001391040597293514</v>
      </c>
      <c r="K18" s="146" t="s">
        <v>50</v>
      </c>
    </row>
    <row r="19" spans="1:11" ht="15" customHeight="1">
      <c r="A19" s="141"/>
      <c r="B19" s="16" t="s">
        <v>42</v>
      </c>
      <c r="C19" s="143"/>
      <c r="D19" s="145"/>
      <c r="E19" s="24">
        <v>597</v>
      </c>
      <c r="F19" s="25">
        <f>E19/C18</f>
        <v>0.13929071395240317</v>
      </c>
      <c r="G19" s="25">
        <f>E19/D18</f>
        <v>0.16082974137931033</v>
      </c>
      <c r="H19" s="135">
        <f t="shared" si="1"/>
        <v>3</v>
      </c>
      <c r="I19" s="109">
        <f t="shared" si="0"/>
        <v>1791</v>
      </c>
      <c r="J19" s="27">
        <f>I19/C18</f>
        <v>0.4178721418572095</v>
      </c>
      <c r="K19" s="147"/>
    </row>
    <row r="20" spans="1:11" ht="15" customHeight="1">
      <c r="A20" s="140" t="s">
        <v>3</v>
      </c>
      <c r="B20" s="15" t="s">
        <v>43</v>
      </c>
      <c r="C20" s="142"/>
      <c r="D20" s="144"/>
      <c r="E20" s="28"/>
      <c r="F20" s="29" t="e">
        <f>E20/C20</f>
        <v>#DIV/0!</v>
      </c>
      <c r="G20" s="29" t="e">
        <f>E20/D20</f>
        <v>#DIV/0!</v>
      </c>
      <c r="H20" s="134">
        <f t="shared" si="1"/>
        <v>2.71</v>
      </c>
      <c r="I20" s="108">
        <f t="shared" si="0"/>
        <v>0</v>
      </c>
      <c r="J20" s="31" t="e">
        <f>I20/C20</f>
        <v>#DIV/0!</v>
      </c>
      <c r="K20" s="146"/>
    </row>
    <row r="21" spans="1:11" ht="15" customHeight="1">
      <c r="A21" s="141"/>
      <c r="B21" s="16" t="s">
        <v>42</v>
      </c>
      <c r="C21" s="143"/>
      <c r="D21" s="145"/>
      <c r="E21" s="24"/>
      <c r="F21" s="25" t="e">
        <f>E21/C20</f>
        <v>#DIV/0!</v>
      </c>
      <c r="G21" s="25" t="e">
        <f>E21/D20</f>
        <v>#DIV/0!</v>
      </c>
      <c r="H21" s="135">
        <f t="shared" si="1"/>
        <v>3</v>
      </c>
      <c r="I21" s="109">
        <f t="shared" si="0"/>
        <v>0</v>
      </c>
      <c r="J21" s="27" t="e">
        <f>I21/C20</f>
        <v>#DIV/0!</v>
      </c>
      <c r="K21" s="147"/>
    </row>
    <row r="22" spans="1:11" ht="15" customHeight="1">
      <c r="A22" s="140" t="s">
        <v>4</v>
      </c>
      <c r="B22" s="15" t="s">
        <v>43</v>
      </c>
      <c r="C22" s="142"/>
      <c r="D22" s="144"/>
      <c r="E22" s="28"/>
      <c r="F22" s="29" t="e">
        <f>E22/C22</f>
        <v>#DIV/0!</v>
      </c>
      <c r="G22" s="29" t="e">
        <f>E22/D22</f>
        <v>#DIV/0!</v>
      </c>
      <c r="H22" s="134">
        <f t="shared" si="1"/>
        <v>2.71</v>
      </c>
      <c r="I22" s="108">
        <f t="shared" si="0"/>
        <v>0</v>
      </c>
      <c r="J22" s="31" t="e">
        <f>I22/C22</f>
        <v>#DIV/0!</v>
      </c>
      <c r="K22" s="146"/>
    </row>
    <row r="23" spans="1:11" ht="15" customHeight="1">
      <c r="A23" s="141"/>
      <c r="B23" s="16" t="s">
        <v>42</v>
      </c>
      <c r="C23" s="143"/>
      <c r="D23" s="145"/>
      <c r="E23" s="24"/>
      <c r="F23" s="25" t="e">
        <f>E23/C22</f>
        <v>#DIV/0!</v>
      </c>
      <c r="G23" s="25" t="e">
        <f>E23/D22</f>
        <v>#DIV/0!</v>
      </c>
      <c r="H23" s="135">
        <f t="shared" si="1"/>
        <v>3</v>
      </c>
      <c r="I23" s="109">
        <f t="shared" si="0"/>
        <v>0</v>
      </c>
      <c r="J23" s="27" t="e">
        <f>I23/C22</f>
        <v>#DIV/0!</v>
      </c>
      <c r="K23" s="147"/>
    </row>
    <row r="24" spans="1:11" ht="15" customHeight="1">
      <c r="A24" s="156" t="s">
        <v>5</v>
      </c>
      <c r="B24" s="15" t="s">
        <v>43</v>
      </c>
      <c r="C24" s="142"/>
      <c r="D24" s="144"/>
      <c r="E24" s="28"/>
      <c r="F24" s="29" t="e">
        <f>E24/C24</f>
        <v>#DIV/0!</v>
      </c>
      <c r="G24" s="29" t="e">
        <f>E24/D24</f>
        <v>#DIV/0!</v>
      </c>
      <c r="H24" s="134">
        <f t="shared" si="1"/>
        <v>2.71</v>
      </c>
      <c r="I24" s="108">
        <f t="shared" si="0"/>
        <v>0</v>
      </c>
      <c r="J24" s="31" t="e">
        <f>I24/C24</f>
        <v>#DIV/0!</v>
      </c>
      <c r="K24" s="146"/>
    </row>
    <row r="25" spans="1:11" ht="15" customHeight="1">
      <c r="A25" s="141"/>
      <c r="B25" s="16" t="s">
        <v>42</v>
      </c>
      <c r="C25" s="143"/>
      <c r="D25" s="145"/>
      <c r="E25" s="24"/>
      <c r="F25" s="25" t="e">
        <f>E25/C24</f>
        <v>#DIV/0!</v>
      </c>
      <c r="G25" s="25" t="e">
        <f>E25/D24</f>
        <v>#DIV/0!</v>
      </c>
      <c r="H25" s="135">
        <f t="shared" si="1"/>
        <v>3</v>
      </c>
      <c r="I25" s="109">
        <f t="shared" si="0"/>
        <v>0</v>
      </c>
      <c r="J25" s="27" t="e">
        <f>I25/C24</f>
        <v>#DIV/0!</v>
      </c>
      <c r="K25" s="147"/>
    </row>
    <row r="26" spans="1:11" ht="15" customHeight="1">
      <c r="A26" s="156" t="s">
        <v>6</v>
      </c>
      <c r="B26" s="15" t="s">
        <v>43</v>
      </c>
      <c r="C26" s="142"/>
      <c r="D26" s="144"/>
      <c r="E26" s="28"/>
      <c r="F26" s="29" t="e">
        <f>E26/C26</f>
        <v>#DIV/0!</v>
      </c>
      <c r="G26" s="29" t="e">
        <f>E26/D26</f>
        <v>#DIV/0!</v>
      </c>
      <c r="H26" s="134">
        <f t="shared" si="1"/>
        <v>2.71</v>
      </c>
      <c r="I26" s="108">
        <f t="shared" si="0"/>
        <v>0</v>
      </c>
      <c r="J26" s="31" t="e">
        <f>I26/C26</f>
        <v>#DIV/0!</v>
      </c>
      <c r="K26" s="146"/>
    </row>
    <row r="27" spans="1:11" ht="15" customHeight="1">
      <c r="A27" s="141"/>
      <c r="B27" s="16" t="s">
        <v>42</v>
      </c>
      <c r="C27" s="143"/>
      <c r="D27" s="145"/>
      <c r="E27" s="24"/>
      <c r="F27" s="25" t="e">
        <f>E27/C26</f>
        <v>#DIV/0!</v>
      </c>
      <c r="G27" s="25" t="e">
        <f>E27/D26</f>
        <v>#DIV/0!</v>
      </c>
      <c r="H27" s="135">
        <f t="shared" si="1"/>
        <v>3</v>
      </c>
      <c r="I27" s="109">
        <f t="shared" si="0"/>
        <v>0</v>
      </c>
      <c r="J27" s="27" t="e">
        <f>I27/C26</f>
        <v>#DIV/0!</v>
      </c>
      <c r="K27" s="147"/>
    </row>
    <row r="28" spans="1:11" ht="15" customHeight="1">
      <c r="A28" s="156" t="s">
        <v>7</v>
      </c>
      <c r="B28" s="15" t="s">
        <v>43</v>
      </c>
      <c r="C28" s="142"/>
      <c r="D28" s="144"/>
      <c r="E28" s="28"/>
      <c r="F28" s="29" t="e">
        <f>E28/C28</f>
        <v>#DIV/0!</v>
      </c>
      <c r="G28" s="29" t="e">
        <f>E28/D28</f>
        <v>#DIV/0!</v>
      </c>
      <c r="H28" s="134">
        <f t="shared" si="1"/>
        <v>2.71</v>
      </c>
      <c r="I28" s="108">
        <f t="shared" si="0"/>
        <v>0</v>
      </c>
      <c r="J28" s="31" t="e">
        <f>I28/C28</f>
        <v>#DIV/0!</v>
      </c>
      <c r="K28" s="146"/>
    </row>
    <row r="29" spans="1:11" ht="15" customHeight="1">
      <c r="A29" s="141"/>
      <c r="B29" s="16" t="s">
        <v>42</v>
      </c>
      <c r="C29" s="143"/>
      <c r="D29" s="145"/>
      <c r="E29" s="24"/>
      <c r="F29" s="25" t="e">
        <f>E29/C28</f>
        <v>#DIV/0!</v>
      </c>
      <c r="G29" s="25" t="e">
        <f>E29/D28</f>
        <v>#DIV/0!</v>
      </c>
      <c r="H29" s="135">
        <f t="shared" si="1"/>
        <v>3</v>
      </c>
      <c r="I29" s="109">
        <f t="shared" si="0"/>
        <v>0</v>
      </c>
      <c r="J29" s="27" t="e">
        <f>I29/C28</f>
        <v>#DIV/0!</v>
      </c>
      <c r="K29" s="147"/>
    </row>
    <row r="30" spans="1:11" ht="15" customHeight="1">
      <c r="A30" s="156" t="s">
        <v>8</v>
      </c>
      <c r="B30" s="15" t="s">
        <v>43</v>
      </c>
      <c r="C30" s="142"/>
      <c r="D30" s="144"/>
      <c r="E30" s="28"/>
      <c r="F30" s="29" t="e">
        <f>E30/C30</f>
        <v>#DIV/0!</v>
      </c>
      <c r="G30" s="29" t="e">
        <f>E30/D30</f>
        <v>#DIV/0!</v>
      </c>
      <c r="H30" s="134">
        <f t="shared" si="1"/>
        <v>2.71</v>
      </c>
      <c r="I30" s="108">
        <f t="shared" si="0"/>
        <v>0</v>
      </c>
      <c r="J30" s="31" t="e">
        <f>I30/C30</f>
        <v>#DIV/0!</v>
      </c>
      <c r="K30" s="146"/>
    </row>
    <row r="31" spans="1:11" ht="15" customHeight="1">
      <c r="A31" s="141"/>
      <c r="B31" s="16" t="s">
        <v>42</v>
      </c>
      <c r="C31" s="143"/>
      <c r="D31" s="145"/>
      <c r="E31" s="24"/>
      <c r="F31" s="25" t="e">
        <f>E31/C30</f>
        <v>#DIV/0!</v>
      </c>
      <c r="G31" s="25" t="e">
        <f>E31/D30</f>
        <v>#DIV/0!</v>
      </c>
      <c r="H31" s="135">
        <f t="shared" si="1"/>
        <v>3</v>
      </c>
      <c r="I31" s="109">
        <f t="shared" si="0"/>
        <v>0</v>
      </c>
      <c r="J31" s="27" t="e">
        <f>I31/C30</f>
        <v>#DIV/0!</v>
      </c>
      <c r="K31" s="147"/>
    </row>
    <row r="32" spans="1:11" ht="15" customHeight="1">
      <c r="A32" s="156" t="s">
        <v>9</v>
      </c>
      <c r="B32" s="15" t="s">
        <v>43</v>
      </c>
      <c r="C32" s="142"/>
      <c r="D32" s="144"/>
      <c r="E32" s="28"/>
      <c r="F32" s="29" t="e">
        <f>E32/C32</f>
        <v>#DIV/0!</v>
      </c>
      <c r="G32" s="29" t="e">
        <f>E32/D32</f>
        <v>#DIV/0!</v>
      </c>
      <c r="H32" s="134">
        <f t="shared" si="1"/>
        <v>2.71</v>
      </c>
      <c r="I32" s="108">
        <f t="shared" si="0"/>
        <v>0</v>
      </c>
      <c r="J32" s="31" t="e">
        <f>I32/C32</f>
        <v>#DIV/0!</v>
      </c>
      <c r="K32" s="146"/>
    </row>
    <row r="33" spans="1:11" ht="15" customHeight="1">
      <c r="A33" s="141"/>
      <c r="B33" s="16" t="s">
        <v>42</v>
      </c>
      <c r="C33" s="143"/>
      <c r="D33" s="145"/>
      <c r="E33" s="24"/>
      <c r="F33" s="25" t="e">
        <f>E33/C32</f>
        <v>#DIV/0!</v>
      </c>
      <c r="G33" s="25" t="e">
        <f>E33/D32</f>
        <v>#DIV/0!</v>
      </c>
      <c r="H33" s="135">
        <f t="shared" si="1"/>
        <v>3</v>
      </c>
      <c r="I33" s="109">
        <f t="shared" si="0"/>
        <v>0</v>
      </c>
      <c r="J33" s="27" t="e">
        <f>I33/C32</f>
        <v>#DIV/0!</v>
      </c>
      <c r="K33" s="147"/>
    </row>
    <row r="34" spans="1:11" ht="15" customHeight="1">
      <c r="A34" s="156" t="s">
        <v>10</v>
      </c>
      <c r="B34" s="15" t="s">
        <v>43</v>
      </c>
      <c r="C34" s="142"/>
      <c r="D34" s="144"/>
      <c r="E34" s="28"/>
      <c r="F34" s="29" t="e">
        <f>E34/C34</f>
        <v>#DIV/0!</v>
      </c>
      <c r="G34" s="29" t="e">
        <f>E34/D34</f>
        <v>#DIV/0!</v>
      </c>
      <c r="H34" s="134">
        <f t="shared" si="1"/>
        <v>2.71</v>
      </c>
      <c r="I34" s="108">
        <f t="shared" si="0"/>
        <v>0</v>
      </c>
      <c r="J34" s="31" t="e">
        <f>I34/C34</f>
        <v>#DIV/0!</v>
      </c>
      <c r="K34" s="146"/>
    </row>
    <row r="35" spans="1:11" ht="15" customHeight="1" thickBot="1">
      <c r="A35" s="141"/>
      <c r="B35" s="16" t="s">
        <v>42</v>
      </c>
      <c r="C35" s="143"/>
      <c r="D35" s="145"/>
      <c r="E35" s="24"/>
      <c r="F35" s="25" t="e">
        <f>E35/C34</f>
        <v>#DIV/0!</v>
      </c>
      <c r="G35" s="25" t="e">
        <f>E35/D34</f>
        <v>#DIV/0!</v>
      </c>
      <c r="H35" s="135">
        <f t="shared" si="1"/>
        <v>3</v>
      </c>
      <c r="I35" s="109">
        <f t="shared" si="0"/>
        <v>0</v>
      </c>
      <c r="J35" s="27" t="e">
        <f>I35/C34</f>
        <v>#DIV/0!</v>
      </c>
      <c r="K35" s="147"/>
    </row>
    <row r="36" spans="1:11" ht="15" customHeight="1">
      <c r="A36" s="73" t="s">
        <v>12</v>
      </c>
      <c r="B36" s="70" t="s">
        <v>43</v>
      </c>
      <c r="C36" s="160">
        <f>SUM(C12:C34)</f>
        <v>16688</v>
      </c>
      <c r="D36" s="162">
        <f>SUM(D12:D34)</f>
        <v>13987</v>
      </c>
      <c r="E36" s="32">
        <f>E12+E14+E16+E18+E20+E22+E24+E26+E28+E30+E32+E34</f>
        <v>7.4</v>
      </c>
      <c r="F36" s="33">
        <f>E36/C36</f>
        <v>0.00044343240651965486</v>
      </c>
      <c r="G36" s="33">
        <f>E36/D36</f>
        <v>0.0005290627010795739</v>
      </c>
      <c r="H36" s="137">
        <f>H34</f>
        <v>2.71</v>
      </c>
      <c r="I36" s="110">
        <f t="shared" si="0"/>
        <v>20.054000000000002</v>
      </c>
      <c r="J36" s="35">
        <f>I36/C36</f>
        <v>0.0012017018216682648</v>
      </c>
      <c r="K36" s="164"/>
    </row>
    <row r="37" spans="1:11" ht="15" customHeight="1" thickBot="1">
      <c r="A37" s="74"/>
      <c r="B37" s="71" t="s">
        <v>42</v>
      </c>
      <c r="C37" s="161"/>
      <c r="D37" s="163"/>
      <c r="E37" s="36">
        <f>E13+E15+E17+E19+E21+E23+E25+E27+E29+E31+E33+E35</f>
        <v>2134.3</v>
      </c>
      <c r="F37" s="37">
        <f>E37/C36</f>
        <v>0.12789429530201343</v>
      </c>
      <c r="G37" s="39">
        <f>E37/D36</f>
        <v>0.15259169228569386</v>
      </c>
      <c r="H37" s="138">
        <f>H35</f>
        <v>3</v>
      </c>
      <c r="I37" s="111">
        <f t="shared" si="0"/>
        <v>6402.900000000001</v>
      </c>
      <c r="J37" s="40">
        <f>I37/C36</f>
        <v>0.3836828859060403</v>
      </c>
      <c r="K37" s="165"/>
    </row>
    <row r="38" spans="1:11" ht="15" customHeight="1" thickBot="1">
      <c r="A38" s="75" t="s">
        <v>11</v>
      </c>
      <c r="B38" s="72"/>
      <c r="C38" s="114">
        <f>C36</f>
        <v>16688</v>
      </c>
      <c r="D38" s="23">
        <f>D36</f>
        <v>13987</v>
      </c>
      <c r="E38" s="41">
        <f>SUM(E36:E37)</f>
        <v>2141.7000000000003</v>
      </c>
      <c r="F38" s="42">
        <f>E38/C38</f>
        <v>0.1283377277085331</v>
      </c>
      <c r="G38" s="42">
        <f>E38/D38</f>
        <v>0.15312075498677344</v>
      </c>
      <c r="H38" s="139" t="s">
        <v>59</v>
      </c>
      <c r="I38" s="41">
        <f>SUM(I36:I37)</f>
        <v>6422.954000000001</v>
      </c>
      <c r="J38" s="44">
        <f>I38/C38</f>
        <v>0.38488458772770856</v>
      </c>
      <c r="K38" s="4"/>
    </row>
    <row r="39" ht="13.5">
      <c r="A39" s="3" t="s">
        <v>22</v>
      </c>
    </row>
    <row r="41" ht="13.5">
      <c r="G41" t="s">
        <v>51</v>
      </c>
    </row>
    <row r="42" spans="7:10" ht="13.5">
      <c r="G42" s="7" t="s">
        <v>29</v>
      </c>
      <c r="H42" s="8" t="s">
        <v>84</v>
      </c>
      <c r="I42" s="7" t="s">
        <v>30</v>
      </c>
      <c r="J42" s="8" t="s">
        <v>90</v>
      </c>
    </row>
    <row r="43" spans="7:10" ht="13.5">
      <c r="G43" s="7" t="s">
        <v>31</v>
      </c>
      <c r="H43" s="8" t="s">
        <v>85</v>
      </c>
      <c r="I43" s="7" t="s">
        <v>32</v>
      </c>
      <c r="J43" s="8" t="s">
        <v>89</v>
      </c>
    </row>
    <row r="44" spans="7:10" ht="13.5">
      <c r="G44" s="7" t="s">
        <v>33</v>
      </c>
      <c r="H44" s="8" t="s">
        <v>86</v>
      </c>
      <c r="I44" s="7" t="s">
        <v>34</v>
      </c>
      <c r="J44" s="8" t="s">
        <v>91</v>
      </c>
    </row>
    <row r="45" spans="7:10" ht="13.5">
      <c r="G45" s="7" t="s">
        <v>35</v>
      </c>
      <c r="H45" s="8" t="s">
        <v>87</v>
      </c>
      <c r="I45" s="7" t="s">
        <v>36</v>
      </c>
      <c r="J45" s="8" t="s">
        <v>91</v>
      </c>
    </row>
    <row r="46" spans="7:10" ht="13.5">
      <c r="G46" s="7" t="s">
        <v>37</v>
      </c>
      <c r="H46" s="9" t="s">
        <v>88</v>
      </c>
      <c r="I46" s="10"/>
      <c r="J46" s="11"/>
    </row>
  </sheetData>
  <sheetProtection/>
  <mergeCells count="56">
    <mergeCell ref="E3:E5"/>
    <mergeCell ref="C36:C37"/>
    <mergeCell ref="D36:D37"/>
    <mergeCell ref="K36:K37"/>
    <mergeCell ref="A34:A35"/>
    <mergeCell ref="C34:C35"/>
    <mergeCell ref="D34:D35"/>
    <mergeCell ref="K34:K35"/>
    <mergeCell ref="A32:A33"/>
    <mergeCell ref="C32:C33"/>
    <mergeCell ref="D32:D33"/>
    <mergeCell ref="K32:K33"/>
    <mergeCell ref="A30:A31"/>
    <mergeCell ref="C30:C31"/>
    <mergeCell ref="D30:D31"/>
    <mergeCell ref="K30:K31"/>
    <mergeCell ref="A28:A29"/>
    <mergeCell ref="C28:C29"/>
    <mergeCell ref="D28:D29"/>
    <mergeCell ref="K28:K29"/>
    <mergeCell ref="A26:A27"/>
    <mergeCell ref="C26:C27"/>
    <mergeCell ref="D26:D27"/>
    <mergeCell ref="K26:K27"/>
    <mergeCell ref="A24:A25"/>
    <mergeCell ref="C24:C25"/>
    <mergeCell ref="D24:D25"/>
    <mergeCell ref="K24:K25"/>
    <mergeCell ref="A22:A23"/>
    <mergeCell ref="C22:C23"/>
    <mergeCell ref="D22:D23"/>
    <mergeCell ref="K22:K23"/>
    <mergeCell ref="A20:A21"/>
    <mergeCell ref="C20:C21"/>
    <mergeCell ref="D20:D21"/>
    <mergeCell ref="K20:K21"/>
    <mergeCell ref="A18:A19"/>
    <mergeCell ref="C18:C19"/>
    <mergeCell ref="D18:D19"/>
    <mergeCell ref="K18:K19"/>
    <mergeCell ref="A16:A17"/>
    <mergeCell ref="C16:C17"/>
    <mergeCell ref="D16:D17"/>
    <mergeCell ref="K16:K17"/>
    <mergeCell ref="A14:A15"/>
    <mergeCell ref="C14:C15"/>
    <mergeCell ref="D14:D15"/>
    <mergeCell ref="K14:K15"/>
    <mergeCell ref="A12:A13"/>
    <mergeCell ref="C12:C13"/>
    <mergeCell ref="D12:D13"/>
    <mergeCell ref="K12:K13"/>
    <mergeCell ref="A9:A10"/>
    <mergeCell ref="C9:C10"/>
    <mergeCell ref="D9:D10"/>
    <mergeCell ref="K9:K10"/>
  </mergeCells>
  <printOptions/>
  <pageMargins left="0.48" right="0.39" top="0.35" bottom="0.26" header="0.2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C32" sqref="C32:C33"/>
    </sheetView>
  </sheetViews>
  <sheetFormatPr defaultColWidth="9.00390625" defaultRowHeight="13.5"/>
  <cols>
    <col min="1" max="1" width="9.50390625" style="0" customWidth="1"/>
    <col min="2" max="2" width="9.25390625" style="0" customWidth="1"/>
    <col min="3" max="10" width="11.625" style="0" customWidth="1"/>
    <col min="11" max="11" width="23.50390625" style="0" customWidth="1"/>
  </cols>
  <sheetData>
    <row r="1" spans="1:10" ht="21">
      <c r="A1" s="19" t="s">
        <v>61</v>
      </c>
      <c r="D1" s="6"/>
      <c r="E1" s="6" t="s">
        <v>92</v>
      </c>
      <c r="G1" s="1"/>
      <c r="J1" s="2" t="s">
        <v>26</v>
      </c>
    </row>
    <row r="2" ht="18.75" customHeight="1" thickBot="1">
      <c r="J2" s="2" t="s">
        <v>25</v>
      </c>
    </row>
    <row r="3" spans="1:11" ht="15" customHeight="1">
      <c r="A3" s="5" t="s">
        <v>66</v>
      </c>
      <c r="B3" s="2"/>
      <c r="C3" s="2"/>
      <c r="E3" s="157" t="s">
        <v>83</v>
      </c>
      <c r="F3" s="13"/>
      <c r="G3" s="12" t="s">
        <v>81</v>
      </c>
      <c r="H3" s="45" t="s">
        <v>82</v>
      </c>
      <c r="I3" s="45" t="s">
        <v>46</v>
      </c>
      <c r="J3" s="14"/>
      <c r="K3" s="2"/>
    </row>
    <row r="4" spans="2:11" ht="15" customHeight="1">
      <c r="B4" s="2"/>
      <c r="C4" s="2"/>
      <c r="E4" s="158"/>
      <c r="F4" s="121" t="s">
        <v>32</v>
      </c>
      <c r="G4" s="21">
        <f>(100-I4)/100*F9</f>
        <v>0.00035646669376851155</v>
      </c>
      <c r="H4" s="21">
        <f>(100-I4)/100*G9</f>
        <v>0.00043257846269498213</v>
      </c>
      <c r="I4" s="22">
        <v>1</v>
      </c>
      <c r="J4" s="46"/>
      <c r="K4" s="17"/>
    </row>
    <row r="5" spans="2:10" ht="15" customHeight="1" thickBot="1">
      <c r="B5" s="2"/>
      <c r="C5" s="2"/>
      <c r="E5" s="159"/>
      <c r="F5" s="122" t="s">
        <v>36</v>
      </c>
      <c r="G5" s="48">
        <f>(100-I5)/100*F10</f>
        <v>0.12376676926650793</v>
      </c>
      <c r="H5" s="48">
        <f>(100-I5)/100*G10</f>
        <v>0.15019310280022552</v>
      </c>
      <c r="I5" s="49">
        <v>1</v>
      </c>
      <c r="J5" s="50"/>
    </row>
    <row r="6" ht="10.5" customHeight="1"/>
    <row r="7" spans="1:11" ht="33.75" customHeight="1">
      <c r="A7" s="66" t="s">
        <v>19</v>
      </c>
      <c r="B7" s="66" t="s">
        <v>14</v>
      </c>
      <c r="C7" s="66" t="s">
        <v>70</v>
      </c>
      <c r="D7" s="66" t="s">
        <v>53</v>
      </c>
      <c r="E7" s="66" t="s">
        <v>18</v>
      </c>
      <c r="F7" s="66" t="s">
        <v>21</v>
      </c>
      <c r="G7" s="66" t="s">
        <v>20</v>
      </c>
      <c r="H7" s="67" t="s">
        <v>28</v>
      </c>
      <c r="I7" s="66" t="s">
        <v>17</v>
      </c>
      <c r="J7" s="68" t="s">
        <v>72</v>
      </c>
      <c r="K7" s="67" t="s">
        <v>47</v>
      </c>
    </row>
    <row r="8" spans="1:11" ht="15" customHeight="1" thickBot="1">
      <c r="A8" s="66"/>
      <c r="B8" s="66"/>
      <c r="C8" s="66" t="s">
        <v>55</v>
      </c>
      <c r="D8" s="66" t="s">
        <v>56</v>
      </c>
      <c r="E8" s="66" t="s">
        <v>57</v>
      </c>
      <c r="F8" s="66" t="s">
        <v>78</v>
      </c>
      <c r="G8" s="66" t="s">
        <v>79</v>
      </c>
      <c r="H8" s="67"/>
      <c r="I8" s="66" t="s">
        <v>75</v>
      </c>
      <c r="J8" s="66" t="s">
        <v>76</v>
      </c>
      <c r="K8" s="69" t="s">
        <v>48</v>
      </c>
    </row>
    <row r="9" spans="1:11" ht="15" customHeight="1">
      <c r="A9" s="148" t="s">
        <v>44</v>
      </c>
      <c r="B9" s="103" t="s">
        <v>43</v>
      </c>
      <c r="C9" s="150">
        <v>51657</v>
      </c>
      <c r="D9" s="152">
        <v>42568</v>
      </c>
      <c r="E9" s="63">
        <v>18.6</v>
      </c>
      <c r="F9" s="64">
        <f>E9/C9</f>
        <v>0.000360067367442941</v>
      </c>
      <c r="G9" s="64">
        <f>E9/D9</f>
        <v>0.0004369479421161436</v>
      </c>
      <c r="H9" s="128">
        <v>2.71</v>
      </c>
      <c r="I9" s="105">
        <f>E9*H9</f>
        <v>50.406000000000006</v>
      </c>
      <c r="J9" s="78">
        <f>I9/C9</f>
        <v>0.00097578256577037</v>
      </c>
      <c r="K9" s="154"/>
    </row>
    <row r="10" spans="1:11" ht="15" customHeight="1" thickBot="1">
      <c r="A10" s="149"/>
      <c r="B10" s="104" t="s">
        <v>42</v>
      </c>
      <c r="C10" s="151"/>
      <c r="D10" s="153"/>
      <c r="E10" s="79">
        <v>6458</v>
      </c>
      <c r="F10" s="80">
        <f>E10/C9</f>
        <v>0.1250169386530383</v>
      </c>
      <c r="G10" s="80">
        <f>E10/D9</f>
        <v>0.15171020484871264</v>
      </c>
      <c r="H10" s="129">
        <v>3</v>
      </c>
      <c r="I10" s="106">
        <f>E10*H10</f>
        <v>19374</v>
      </c>
      <c r="J10" s="82">
        <f>I10/C9</f>
        <v>0.37505081595911494</v>
      </c>
      <c r="K10" s="155"/>
    </row>
    <row r="11" spans="1:11" ht="15" customHeight="1" thickBot="1">
      <c r="A11" s="83" t="s">
        <v>11</v>
      </c>
      <c r="B11" s="84"/>
      <c r="C11" s="113">
        <f>SUM(C9)</f>
        <v>51657</v>
      </c>
      <c r="D11" s="85">
        <f>SUM(D9)</f>
        <v>42568</v>
      </c>
      <c r="E11" s="86">
        <f>SUM(E9:E10)</f>
        <v>6476.6</v>
      </c>
      <c r="F11" s="87">
        <f>E11/C11</f>
        <v>0.12537700602048127</v>
      </c>
      <c r="G11" s="87">
        <f>E11/D11</f>
        <v>0.1521471527908288</v>
      </c>
      <c r="H11" s="130" t="s">
        <v>60</v>
      </c>
      <c r="I11" s="107">
        <f>SUM(I9:I10)</f>
        <v>19424.406</v>
      </c>
      <c r="J11" s="89">
        <f>I11/C11</f>
        <v>0.3760265985248853</v>
      </c>
      <c r="K11" s="90"/>
    </row>
    <row r="12" spans="1:11" ht="15" customHeight="1">
      <c r="A12" s="140" t="s">
        <v>16</v>
      </c>
      <c r="B12" s="15" t="s">
        <v>43</v>
      </c>
      <c r="C12" s="142">
        <v>4365</v>
      </c>
      <c r="D12" s="144">
        <v>3502</v>
      </c>
      <c r="E12" s="28">
        <v>2.1</v>
      </c>
      <c r="F12" s="29">
        <f>E12/C12</f>
        <v>0.00048109965635738833</v>
      </c>
      <c r="G12" s="29">
        <f>E12/D12</f>
        <v>0.0005996573386636208</v>
      </c>
      <c r="H12" s="132">
        <v>2.71</v>
      </c>
      <c r="I12" s="108">
        <f aca="true" t="shared" si="0" ref="I12:I37">E12*H12</f>
        <v>5.691</v>
      </c>
      <c r="J12" s="31">
        <f>I12/C12</f>
        <v>0.0013037800687285223</v>
      </c>
      <c r="K12" s="146"/>
    </row>
    <row r="13" spans="1:11" ht="15" customHeight="1">
      <c r="A13" s="141"/>
      <c r="B13" s="16" t="s">
        <v>42</v>
      </c>
      <c r="C13" s="143"/>
      <c r="D13" s="145"/>
      <c r="E13" s="24">
        <v>532.5</v>
      </c>
      <c r="F13" s="25">
        <f>E13/C12</f>
        <v>0.12199312714776632</v>
      </c>
      <c r="G13" s="25">
        <f>E13/D12</f>
        <v>0.15205596801827528</v>
      </c>
      <c r="H13" s="133">
        <v>3</v>
      </c>
      <c r="I13" s="109">
        <f t="shared" si="0"/>
        <v>1597.5</v>
      </c>
      <c r="J13" s="27">
        <f>I13/C12</f>
        <v>0.36597938144329895</v>
      </c>
      <c r="K13" s="147"/>
    </row>
    <row r="14" spans="1:11" ht="15" customHeight="1">
      <c r="A14" s="140" t="s">
        <v>0</v>
      </c>
      <c r="B14" s="15" t="s">
        <v>43</v>
      </c>
      <c r="C14" s="142">
        <v>4587</v>
      </c>
      <c r="D14" s="144">
        <v>3988</v>
      </c>
      <c r="E14" s="28">
        <v>1.3</v>
      </c>
      <c r="F14" s="29">
        <f>E14/C14</f>
        <v>0.0002834096359276215</v>
      </c>
      <c r="G14" s="29">
        <f>E14/D14</f>
        <v>0.00032597793380140423</v>
      </c>
      <c r="H14" s="134">
        <f>H12</f>
        <v>2.71</v>
      </c>
      <c r="I14" s="108">
        <f t="shared" si="0"/>
        <v>3.523</v>
      </c>
      <c r="J14" s="31">
        <f>I14/C14</f>
        <v>0.0007680401133638544</v>
      </c>
      <c r="K14" s="146"/>
    </row>
    <row r="15" spans="1:11" ht="15" customHeight="1">
      <c r="A15" s="141"/>
      <c r="B15" s="16" t="s">
        <v>42</v>
      </c>
      <c r="C15" s="143"/>
      <c r="D15" s="145"/>
      <c r="E15" s="24">
        <v>599</v>
      </c>
      <c r="F15" s="25">
        <f>E15/C14</f>
        <v>0.13058643993895794</v>
      </c>
      <c r="G15" s="25">
        <f>E15/D14</f>
        <v>0.15020060180541625</v>
      </c>
      <c r="H15" s="135">
        <f>H13</f>
        <v>3</v>
      </c>
      <c r="I15" s="109">
        <f t="shared" si="0"/>
        <v>1797</v>
      </c>
      <c r="J15" s="27">
        <f>I15/C14</f>
        <v>0.3917593198168738</v>
      </c>
      <c r="K15" s="147"/>
    </row>
    <row r="16" spans="1:11" ht="15" customHeight="1">
      <c r="A16" s="140" t="s">
        <v>1</v>
      </c>
      <c r="B16" s="15" t="s">
        <v>43</v>
      </c>
      <c r="C16" s="142">
        <v>3450</v>
      </c>
      <c r="D16" s="144">
        <v>2785</v>
      </c>
      <c r="E16" s="28">
        <v>1.8</v>
      </c>
      <c r="F16" s="29">
        <f>E16/C16</f>
        <v>0.0005217391304347827</v>
      </c>
      <c r="G16" s="29">
        <f>E16/D16</f>
        <v>0.0006463195691202873</v>
      </c>
      <c r="H16" s="134">
        <f aca="true" t="shared" si="1" ref="H16:H35">H14</f>
        <v>2.71</v>
      </c>
      <c r="I16" s="108">
        <f t="shared" si="0"/>
        <v>4.878</v>
      </c>
      <c r="J16" s="31">
        <f>I16/C16</f>
        <v>0.0014139130434782609</v>
      </c>
      <c r="K16" s="166" t="s">
        <v>67</v>
      </c>
    </row>
    <row r="17" spans="1:11" ht="15" customHeight="1">
      <c r="A17" s="141"/>
      <c r="B17" s="16" t="s">
        <v>42</v>
      </c>
      <c r="C17" s="143"/>
      <c r="D17" s="145"/>
      <c r="E17" s="24">
        <v>405.8</v>
      </c>
      <c r="F17" s="25">
        <f>E17/C16</f>
        <v>0.11762318840579711</v>
      </c>
      <c r="G17" s="25">
        <f>E17/D16</f>
        <v>0.14570915619389588</v>
      </c>
      <c r="H17" s="135">
        <f t="shared" si="1"/>
        <v>3</v>
      </c>
      <c r="I17" s="109">
        <f t="shared" si="0"/>
        <v>1217.4</v>
      </c>
      <c r="J17" s="27">
        <f>I17/C16</f>
        <v>0.3528695652173913</v>
      </c>
      <c r="K17" s="167"/>
    </row>
    <row r="18" spans="1:11" ht="15" customHeight="1">
      <c r="A18" s="140" t="s">
        <v>2</v>
      </c>
      <c r="B18" s="15" t="s">
        <v>43</v>
      </c>
      <c r="C18" s="142">
        <v>4286</v>
      </c>
      <c r="D18" s="144">
        <v>3712</v>
      </c>
      <c r="E18" s="28">
        <v>2.2</v>
      </c>
      <c r="F18" s="29">
        <f>E18/C18</f>
        <v>0.0005132991133924406</v>
      </c>
      <c r="G18" s="29">
        <f>E18/D18</f>
        <v>0.0005926724137931035</v>
      </c>
      <c r="H18" s="134">
        <f t="shared" si="1"/>
        <v>2.71</v>
      </c>
      <c r="I18" s="108">
        <f t="shared" si="0"/>
        <v>5.962000000000001</v>
      </c>
      <c r="J18" s="31">
        <f>I18/C18</f>
        <v>0.001391040597293514</v>
      </c>
      <c r="K18" s="166" t="s">
        <v>68</v>
      </c>
    </row>
    <row r="19" spans="1:11" ht="15" customHeight="1">
      <c r="A19" s="141"/>
      <c r="B19" s="16" t="s">
        <v>42</v>
      </c>
      <c r="C19" s="143"/>
      <c r="D19" s="145"/>
      <c r="E19" s="24">
        <v>597</v>
      </c>
      <c r="F19" s="25">
        <f>E19/C18</f>
        <v>0.13929071395240317</v>
      </c>
      <c r="G19" s="25">
        <f>E19/D18</f>
        <v>0.16082974137931033</v>
      </c>
      <c r="H19" s="135">
        <f t="shared" si="1"/>
        <v>3</v>
      </c>
      <c r="I19" s="109">
        <f t="shared" si="0"/>
        <v>1791</v>
      </c>
      <c r="J19" s="27">
        <f>I19/C18</f>
        <v>0.4178721418572095</v>
      </c>
      <c r="K19" s="167"/>
    </row>
    <row r="20" spans="1:11" ht="15" customHeight="1">
      <c r="A20" s="140" t="s">
        <v>3</v>
      </c>
      <c r="B20" s="15" t="s">
        <v>43</v>
      </c>
      <c r="C20" s="142"/>
      <c r="D20" s="144"/>
      <c r="E20" s="28"/>
      <c r="F20" s="29" t="e">
        <f>E20/C20</f>
        <v>#DIV/0!</v>
      </c>
      <c r="G20" s="29" t="e">
        <f>E20/D20</f>
        <v>#DIV/0!</v>
      </c>
      <c r="H20" s="134">
        <f t="shared" si="1"/>
        <v>2.71</v>
      </c>
      <c r="I20" s="108">
        <f t="shared" si="0"/>
        <v>0</v>
      </c>
      <c r="J20" s="31" t="e">
        <f>I20/C20</f>
        <v>#DIV/0!</v>
      </c>
      <c r="K20" s="146"/>
    </row>
    <row r="21" spans="1:11" ht="15" customHeight="1">
      <c r="A21" s="141"/>
      <c r="B21" s="16" t="s">
        <v>42</v>
      </c>
      <c r="C21" s="143"/>
      <c r="D21" s="145"/>
      <c r="E21" s="24"/>
      <c r="F21" s="25" t="e">
        <f>E21/C20</f>
        <v>#DIV/0!</v>
      </c>
      <c r="G21" s="25" t="e">
        <f>E21/D20</f>
        <v>#DIV/0!</v>
      </c>
      <c r="H21" s="135">
        <f t="shared" si="1"/>
        <v>3</v>
      </c>
      <c r="I21" s="109">
        <f t="shared" si="0"/>
        <v>0</v>
      </c>
      <c r="J21" s="27" t="e">
        <f>I21/C20</f>
        <v>#DIV/0!</v>
      </c>
      <c r="K21" s="147"/>
    </row>
    <row r="22" spans="1:11" ht="15" customHeight="1">
      <c r="A22" s="140" t="s">
        <v>4</v>
      </c>
      <c r="B22" s="15" t="s">
        <v>43</v>
      </c>
      <c r="C22" s="142"/>
      <c r="D22" s="144"/>
      <c r="E22" s="28"/>
      <c r="F22" s="29" t="e">
        <f>E22/C22</f>
        <v>#DIV/0!</v>
      </c>
      <c r="G22" s="29" t="e">
        <f>E22/D22</f>
        <v>#DIV/0!</v>
      </c>
      <c r="H22" s="134">
        <f t="shared" si="1"/>
        <v>2.71</v>
      </c>
      <c r="I22" s="108">
        <f t="shared" si="0"/>
        <v>0</v>
      </c>
      <c r="J22" s="31" t="e">
        <f>I22/C22</f>
        <v>#DIV/0!</v>
      </c>
      <c r="K22" s="146"/>
    </row>
    <row r="23" spans="1:11" ht="15" customHeight="1">
      <c r="A23" s="141"/>
      <c r="B23" s="16" t="s">
        <v>42</v>
      </c>
      <c r="C23" s="143"/>
      <c r="D23" s="145"/>
      <c r="E23" s="24"/>
      <c r="F23" s="25" t="e">
        <f>E23/C22</f>
        <v>#DIV/0!</v>
      </c>
      <c r="G23" s="25" t="e">
        <f>E23/D22</f>
        <v>#DIV/0!</v>
      </c>
      <c r="H23" s="135">
        <f t="shared" si="1"/>
        <v>3</v>
      </c>
      <c r="I23" s="109">
        <f t="shared" si="0"/>
        <v>0</v>
      </c>
      <c r="J23" s="27" t="e">
        <f>I23/C22</f>
        <v>#DIV/0!</v>
      </c>
      <c r="K23" s="147"/>
    </row>
    <row r="24" spans="1:11" ht="15" customHeight="1">
      <c r="A24" s="156" t="s">
        <v>5</v>
      </c>
      <c r="B24" s="15" t="s">
        <v>43</v>
      </c>
      <c r="C24" s="142"/>
      <c r="D24" s="144"/>
      <c r="E24" s="28"/>
      <c r="F24" s="29" t="e">
        <f>E24/C24</f>
        <v>#DIV/0!</v>
      </c>
      <c r="G24" s="29" t="e">
        <f>E24/D24</f>
        <v>#DIV/0!</v>
      </c>
      <c r="H24" s="134">
        <f t="shared" si="1"/>
        <v>2.71</v>
      </c>
      <c r="I24" s="108">
        <f t="shared" si="0"/>
        <v>0</v>
      </c>
      <c r="J24" s="31" t="e">
        <f>I24/C24</f>
        <v>#DIV/0!</v>
      </c>
      <c r="K24" s="146"/>
    </row>
    <row r="25" spans="1:11" ht="15" customHeight="1">
      <c r="A25" s="141"/>
      <c r="B25" s="16" t="s">
        <v>42</v>
      </c>
      <c r="C25" s="143"/>
      <c r="D25" s="145"/>
      <c r="E25" s="24"/>
      <c r="F25" s="25" t="e">
        <f>E25/C24</f>
        <v>#DIV/0!</v>
      </c>
      <c r="G25" s="25" t="e">
        <f>E25/D24</f>
        <v>#DIV/0!</v>
      </c>
      <c r="H25" s="135">
        <f t="shared" si="1"/>
        <v>3</v>
      </c>
      <c r="I25" s="109">
        <f t="shared" si="0"/>
        <v>0</v>
      </c>
      <c r="J25" s="27" t="e">
        <f>I25/C24</f>
        <v>#DIV/0!</v>
      </c>
      <c r="K25" s="147"/>
    </row>
    <row r="26" spans="1:11" ht="15" customHeight="1">
      <c r="A26" s="156" t="s">
        <v>6</v>
      </c>
      <c r="B26" s="15" t="s">
        <v>43</v>
      </c>
      <c r="C26" s="142"/>
      <c r="D26" s="144"/>
      <c r="E26" s="28"/>
      <c r="F26" s="29" t="e">
        <f>E26/C26</f>
        <v>#DIV/0!</v>
      </c>
      <c r="G26" s="29" t="e">
        <f>E26/D26</f>
        <v>#DIV/0!</v>
      </c>
      <c r="H26" s="134">
        <f t="shared" si="1"/>
        <v>2.71</v>
      </c>
      <c r="I26" s="108">
        <f t="shared" si="0"/>
        <v>0</v>
      </c>
      <c r="J26" s="31" t="e">
        <f>I26/C26</f>
        <v>#DIV/0!</v>
      </c>
      <c r="K26" s="146"/>
    </row>
    <row r="27" spans="1:11" ht="15" customHeight="1">
      <c r="A27" s="141"/>
      <c r="B27" s="16" t="s">
        <v>42</v>
      </c>
      <c r="C27" s="143"/>
      <c r="D27" s="145"/>
      <c r="E27" s="24"/>
      <c r="F27" s="25" t="e">
        <f>E27/C26</f>
        <v>#DIV/0!</v>
      </c>
      <c r="G27" s="25" t="e">
        <f>E27/D26</f>
        <v>#DIV/0!</v>
      </c>
      <c r="H27" s="135">
        <f t="shared" si="1"/>
        <v>3</v>
      </c>
      <c r="I27" s="109">
        <f t="shared" si="0"/>
        <v>0</v>
      </c>
      <c r="J27" s="27" t="e">
        <f>I27/C26</f>
        <v>#DIV/0!</v>
      </c>
      <c r="K27" s="147"/>
    </row>
    <row r="28" spans="1:11" ht="15" customHeight="1">
      <c r="A28" s="156" t="s">
        <v>7</v>
      </c>
      <c r="B28" s="15" t="s">
        <v>43</v>
      </c>
      <c r="C28" s="142"/>
      <c r="D28" s="144"/>
      <c r="E28" s="28"/>
      <c r="F28" s="29" t="e">
        <f>E28/C28</f>
        <v>#DIV/0!</v>
      </c>
      <c r="G28" s="29" t="e">
        <f>E28/D28</f>
        <v>#DIV/0!</v>
      </c>
      <c r="H28" s="134">
        <f t="shared" si="1"/>
        <v>2.71</v>
      </c>
      <c r="I28" s="108">
        <f t="shared" si="0"/>
        <v>0</v>
      </c>
      <c r="J28" s="31" t="e">
        <f>I28/C28</f>
        <v>#DIV/0!</v>
      </c>
      <c r="K28" s="146"/>
    </row>
    <row r="29" spans="1:11" ht="15" customHeight="1">
      <c r="A29" s="141"/>
      <c r="B29" s="16" t="s">
        <v>42</v>
      </c>
      <c r="C29" s="143"/>
      <c r="D29" s="145"/>
      <c r="E29" s="24"/>
      <c r="F29" s="25" t="e">
        <f>E29/C28</f>
        <v>#DIV/0!</v>
      </c>
      <c r="G29" s="25" t="e">
        <f>E29/D28</f>
        <v>#DIV/0!</v>
      </c>
      <c r="H29" s="135">
        <f t="shared" si="1"/>
        <v>3</v>
      </c>
      <c r="I29" s="109">
        <f t="shared" si="0"/>
        <v>0</v>
      </c>
      <c r="J29" s="27" t="e">
        <f>I29/C28</f>
        <v>#DIV/0!</v>
      </c>
      <c r="K29" s="147"/>
    </row>
    <row r="30" spans="1:11" ht="15" customHeight="1">
      <c r="A30" s="156" t="s">
        <v>8</v>
      </c>
      <c r="B30" s="15" t="s">
        <v>43</v>
      </c>
      <c r="C30" s="142"/>
      <c r="D30" s="144"/>
      <c r="E30" s="28"/>
      <c r="F30" s="29" t="e">
        <f>E30/C30</f>
        <v>#DIV/0!</v>
      </c>
      <c r="G30" s="29" t="e">
        <f>E30/D30</f>
        <v>#DIV/0!</v>
      </c>
      <c r="H30" s="134">
        <f t="shared" si="1"/>
        <v>2.71</v>
      </c>
      <c r="I30" s="108">
        <f t="shared" si="0"/>
        <v>0</v>
      </c>
      <c r="J30" s="31" t="e">
        <f>I30/C30</f>
        <v>#DIV/0!</v>
      </c>
      <c r="K30" s="146"/>
    </row>
    <row r="31" spans="1:11" ht="15" customHeight="1">
      <c r="A31" s="141"/>
      <c r="B31" s="16" t="s">
        <v>42</v>
      </c>
      <c r="C31" s="143"/>
      <c r="D31" s="145"/>
      <c r="E31" s="24"/>
      <c r="F31" s="25" t="e">
        <f>E31/C30</f>
        <v>#DIV/0!</v>
      </c>
      <c r="G31" s="25" t="e">
        <f>E31/D30</f>
        <v>#DIV/0!</v>
      </c>
      <c r="H31" s="135">
        <f t="shared" si="1"/>
        <v>3</v>
      </c>
      <c r="I31" s="109">
        <f t="shared" si="0"/>
        <v>0</v>
      </c>
      <c r="J31" s="27" t="e">
        <f>I31/C30</f>
        <v>#DIV/0!</v>
      </c>
      <c r="K31" s="147"/>
    </row>
    <row r="32" spans="1:11" ht="15" customHeight="1">
      <c r="A32" s="156" t="s">
        <v>9</v>
      </c>
      <c r="B32" s="15" t="s">
        <v>43</v>
      </c>
      <c r="C32" s="142"/>
      <c r="D32" s="144"/>
      <c r="E32" s="28"/>
      <c r="F32" s="29" t="e">
        <f>E32/C32</f>
        <v>#DIV/0!</v>
      </c>
      <c r="G32" s="29" t="e">
        <f>E32/D32</f>
        <v>#DIV/0!</v>
      </c>
      <c r="H32" s="134">
        <f t="shared" si="1"/>
        <v>2.71</v>
      </c>
      <c r="I32" s="108">
        <f t="shared" si="0"/>
        <v>0</v>
      </c>
      <c r="J32" s="31" t="e">
        <f>I32/C32</f>
        <v>#DIV/0!</v>
      </c>
      <c r="K32" s="146"/>
    </row>
    <row r="33" spans="1:11" ht="15" customHeight="1">
      <c r="A33" s="141"/>
      <c r="B33" s="16" t="s">
        <v>42</v>
      </c>
      <c r="C33" s="143"/>
      <c r="D33" s="145"/>
      <c r="E33" s="24"/>
      <c r="F33" s="25" t="e">
        <f>E33/C32</f>
        <v>#DIV/0!</v>
      </c>
      <c r="G33" s="25" t="e">
        <f>E33/D32</f>
        <v>#DIV/0!</v>
      </c>
      <c r="H33" s="135">
        <f t="shared" si="1"/>
        <v>3</v>
      </c>
      <c r="I33" s="109">
        <f t="shared" si="0"/>
        <v>0</v>
      </c>
      <c r="J33" s="27" t="e">
        <f>I33/C32</f>
        <v>#DIV/0!</v>
      </c>
      <c r="K33" s="147"/>
    </row>
    <row r="34" spans="1:11" ht="15" customHeight="1">
      <c r="A34" s="156" t="s">
        <v>10</v>
      </c>
      <c r="B34" s="15" t="s">
        <v>43</v>
      </c>
      <c r="C34" s="142"/>
      <c r="D34" s="144"/>
      <c r="E34" s="28"/>
      <c r="F34" s="29" t="e">
        <f>E34/C34</f>
        <v>#DIV/0!</v>
      </c>
      <c r="G34" s="29" t="e">
        <f>E34/D34</f>
        <v>#DIV/0!</v>
      </c>
      <c r="H34" s="134">
        <f t="shared" si="1"/>
        <v>2.71</v>
      </c>
      <c r="I34" s="108">
        <f t="shared" si="0"/>
        <v>0</v>
      </c>
      <c r="J34" s="31" t="e">
        <f>I34/C34</f>
        <v>#DIV/0!</v>
      </c>
      <c r="K34" s="146"/>
    </row>
    <row r="35" spans="1:11" ht="15" customHeight="1" thickBot="1">
      <c r="A35" s="141"/>
      <c r="B35" s="16" t="s">
        <v>42</v>
      </c>
      <c r="C35" s="143"/>
      <c r="D35" s="145"/>
      <c r="E35" s="24"/>
      <c r="F35" s="25" t="e">
        <f>E35/C34</f>
        <v>#DIV/0!</v>
      </c>
      <c r="G35" s="25" t="e">
        <f>E35/D34</f>
        <v>#DIV/0!</v>
      </c>
      <c r="H35" s="135">
        <f t="shared" si="1"/>
        <v>3</v>
      </c>
      <c r="I35" s="109">
        <f t="shared" si="0"/>
        <v>0</v>
      </c>
      <c r="J35" s="27" t="e">
        <f>I35/C34</f>
        <v>#DIV/0!</v>
      </c>
      <c r="K35" s="147"/>
    </row>
    <row r="36" spans="1:11" ht="15" customHeight="1">
      <c r="A36" s="73" t="s">
        <v>12</v>
      </c>
      <c r="B36" s="70" t="s">
        <v>43</v>
      </c>
      <c r="C36" s="160">
        <f>SUM(C12:C34)</f>
        <v>16688</v>
      </c>
      <c r="D36" s="162">
        <f>SUM(D12:D34)</f>
        <v>13987</v>
      </c>
      <c r="E36" s="32">
        <f>E12+E14+E16+E18+E20+E22+E24+E26+E28+E30+E32+E34</f>
        <v>7.4</v>
      </c>
      <c r="F36" s="33">
        <f>E36/C36</f>
        <v>0.00044343240651965486</v>
      </c>
      <c r="G36" s="33">
        <f>E36/D36</f>
        <v>0.0005290627010795739</v>
      </c>
      <c r="H36" s="137">
        <f>H34</f>
        <v>2.71</v>
      </c>
      <c r="I36" s="110">
        <f t="shared" si="0"/>
        <v>20.054000000000002</v>
      </c>
      <c r="J36" s="35">
        <f>I36/C36</f>
        <v>0.0012017018216682648</v>
      </c>
      <c r="K36" s="164"/>
    </row>
    <row r="37" spans="1:11" ht="15" customHeight="1" thickBot="1">
      <c r="A37" s="74"/>
      <c r="B37" s="71" t="s">
        <v>42</v>
      </c>
      <c r="C37" s="161"/>
      <c r="D37" s="163"/>
      <c r="E37" s="36">
        <f>E13+E15+E17+E19+E21+E23+E25+E27+E29+E31+E33+E35</f>
        <v>2134.3</v>
      </c>
      <c r="F37" s="37">
        <f>E37/C36</f>
        <v>0.12789429530201343</v>
      </c>
      <c r="G37" s="39">
        <f>E37/D36</f>
        <v>0.15259169228569386</v>
      </c>
      <c r="H37" s="138">
        <f>H35</f>
        <v>3</v>
      </c>
      <c r="I37" s="111">
        <f t="shared" si="0"/>
        <v>6402.900000000001</v>
      </c>
      <c r="J37" s="40">
        <f>I37/C36</f>
        <v>0.3836828859060403</v>
      </c>
      <c r="K37" s="165"/>
    </row>
    <row r="38" spans="1:11" ht="15" customHeight="1" thickBot="1">
      <c r="A38" s="75" t="s">
        <v>11</v>
      </c>
      <c r="B38" s="72"/>
      <c r="C38" s="114">
        <f>C36</f>
        <v>16688</v>
      </c>
      <c r="D38" s="23">
        <f>D36</f>
        <v>13987</v>
      </c>
      <c r="E38" s="41">
        <f>SUM(E36:E37)</f>
        <v>2141.7000000000003</v>
      </c>
      <c r="F38" s="42">
        <f>E38/C38</f>
        <v>0.1283377277085331</v>
      </c>
      <c r="G38" s="42">
        <f>E38/D38</f>
        <v>0.15312075498677344</v>
      </c>
      <c r="H38" s="139" t="s">
        <v>59</v>
      </c>
      <c r="I38" s="41">
        <f>SUM(I36:I37)</f>
        <v>6422.954000000001</v>
      </c>
      <c r="J38" s="44">
        <f>I38/C38</f>
        <v>0.38488458772770856</v>
      </c>
      <c r="K38" s="4"/>
    </row>
    <row r="39" ht="13.5">
      <c r="A39" s="3" t="s">
        <v>22</v>
      </c>
    </row>
    <row r="41" ht="13.5">
      <c r="G41" t="s">
        <v>51</v>
      </c>
    </row>
    <row r="42" spans="7:10" ht="13.5">
      <c r="G42" s="7" t="s">
        <v>29</v>
      </c>
      <c r="H42" s="8" t="s">
        <v>84</v>
      </c>
      <c r="I42" s="7" t="s">
        <v>30</v>
      </c>
      <c r="J42" s="8" t="s">
        <v>90</v>
      </c>
    </row>
    <row r="43" spans="7:10" ht="13.5">
      <c r="G43" s="7" t="s">
        <v>31</v>
      </c>
      <c r="H43" s="8" t="s">
        <v>85</v>
      </c>
      <c r="I43" s="7" t="s">
        <v>32</v>
      </c>
      <c r="J43" s="8" t="s">
        <v>89</v>
      </c>
    </row>
    <row r="44" spans="7:10" ht="13.5">
      <c r="G44" s="7" t="s">
        <v>33</v>
      </c>
      <c r="H44" s="8" t="s">
        <v>86</v>
      </c>
      <c r="I44" s="7" t="s">
        <v>34</v>
      </c>
      <c r="J44" s="8" t="s">
        <v>91</v>
      </c>
    </row>
    <row r="45" spans="7:10" ht="13.5">
      <c r="G45" s="7" t="s">
        <v>35</v>
      </c>
      <c r="H45" s="8" t="s">
        <v>87</v>
      </c>
      <c r="I45" s="7" t="s">
        <v>36</v>
      </c>
      <c r="J45" s="8" t="s">
        <v>91</v>
      </c>
    </row>
    <row r="46" spans="7:10" ht="13.5">
      <c r="G46" s="7" t="s">
        <v>37</v>
      </c>
      <c r="H46" s="9" t="s">
        <v>88</v>
      </c>
      <c r="I46" s="10"/>
      <c r="J46" s="11"/>
    </row>
  </sheetData>
  <sheetProtection/>
  <mergeCells count="56">
    <mergeCell ref="E3:E5"/>
    <mergeCell ref="C36:C37"/>
    <mergeCell ref="D36:D37"/>
    <mergeCell ref="K36:K37"/>
    <mergeCell ref="A34:A35"/>
    <mergeCell ref="C34:C35"/>
    <mergeCell ref="D34:D35"/>
    <mergeCell ref="K34:K35"/>
    <mergeCell ref="A32:A33"/>
    <mergeCell ref="C32:C33"/>
    <mergeCell ref="D32:D33"/>
    <mergeCell ref="K32:K33"/>
    <mergeCell ref="A30:A31"/>
    <mergeCell ref="C30:C31"/>
    <mergeCell ref="D30:D31"/>
    <mergeCell ref="K30:K31"/>
    <mergeCell ref="A28:A29"/>
    <mergeCell ref="C28:C29"/>
    <mergeCell ref="D28:D29"/>
    <mergeCell ref="K28:K29"/>
    <mergeCell ref="A26:A27"/>
    <mergeCell ref="C26:C27"/>
    <mergeCell ref="D26:D27"/>
    <mergeCell ref="K26:K27"/>
    <mergeCell ref="A24:A25"/>
    <mergeCell ref="C24:C25"/>
    <mergeCell ref="D24:D25"/>
    <mergeCell ref="K24:K25"/>
    <mergeCell ref="A22:A23"/>
    <mergeCell ref="C22:C23"/>
    <mergeCell ref="D22:D23"/>
    <mergeCell ref="K22:K23"/>
    <mergeCell ref="A20:A21"/>
    <mergeCell ref="C20:C21"/>
    <mergeCell ref="D20:D21"/>
    <mergeCell ref="K20:K21"/>
    <mergeCell ref="A18:A19"/>
    <mergeCell ref="C18:C19"/>
    <mergeCell ref="D18:D19"/>
    <mergeCell ref="K18:K19"/>
    <mergeCell ref="A16:A17"/>
    <mergeCell ref="C16:C17"/>
    <mergeCell ref="D16:D17"/>
    <mergeCell ref="K16:K17"/>
    <mergeCell ref="A14:A15"/>
    <mergeCell ref="C14:C15"/>
    <mergeCell ref="D14:D15"/>
    <mergeCell ref="K14:K15"/>
    <mergeCell ref="A12:A13"/>
    <mergeCell ref="C12:C13"/>
    <mergeCell ref="D12:D13"/>
    <mergeCell ref="K12:K13"/>
    <mergeCell ref="A9:A10"/>
    <mergeCell ref="C9:C10"/>
    <mergeCell ref="D9:D10"/>
    <mergeCell ref="K9:K10"/>
  </mergeCells>
  <printOptions/>
  <pageMargins left="0.56" right="0.54" top="0.33" bottom="0.25" header="0.2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9.50390625" style="0" customWidth="1"/>
    <col min="2" max="2" width="9.25390625" style="0" customWidth="1"/>
    <col min="3" max="5" width="11.125" style="0" customWidth="1"/>
    <col min="6" max="6" width="11.00390625" style="0" customWidth="1"/>
    <col min="7" max="7" width="10.125" style="0" customWidth="1"/>
    <col min="8" max="8" width="11.00390625" style="0" customWidth="1"/>
    <col min="9" max="9" width="10.125" style="0" customWidth="1"/>
    <col min="10" max="10" width="10.00390625" style="0" customWidth="1"/>
    <col min="11" max="11" width="10.75390625" style="0" customWidth="1"/>
    <col min="12" max="13" width="11.125" style="0" customWidth="1"/>
    <col min="14" max="14" width="17.75390625" style="0" customWidth="1"/>
  </cols>
  <sheetData>
    <row r="1" spans="1:12" ht="21">
      <c r="A1" s="19" t="s">
        <v>27</v>
      </c>
      <c r="D1" s="6"/>
      <c r="E1" s="6" t="s">
        <v>92</v>
      </c>
      <c r="H1" s="1"/>
      <c r="L1" s="2" t="s">
        <v>26</v>
      </c>
    </row>
    <row r="2" spans="9:12" ht="18.75" customHeight="1" thickBot="1">
      <c r="I2" s="18"/>
      <c r="L2" s="2" t="s">
        <v>25</v>
      </c>
    </row>
    <row r="3" spans="1:11" ht="15" customHeight="1">
      <c r="A3" s="5" t="s">
        <v>24</v>
      </c>
      <c r="B3" s="51" t="s">
        <v>13</v>
      </c>
      <c r="C3" s="52"/>
      <c r="E3" s="168" t="s">
        <v>83</v>
      </c>
      <c r="F3" s="117"/>
      <c r="G3" s="118" t="s">
        <v>81</v>
      </c>
      <c r="H3" s="119" t="s">
        <v>82</v>
      </c>
      <c r="I3" s="120" t="s">
        <v>46</v>
      </c>
      <c r="J3" s="14"/>
      <c r="K3" s="2"/>
    </row>
    <row r="4" spans="2:11" ht="15" customHeight="1">
      <c r="B4" t="s">
        <v>23</v>
      </c>
      <c r="E4" s="169"/>
      <c r="F4" s="20" t="s">
        <v>32</v>
      </c>
      <c r="G4" s="21">
        <f>(100-I4)/100*F10</f>
        <v>0.00035646669376851155</v>
      </c>
      <c r="H4" s="21">
        <f>(100-I4)/100*H10</f>
        <v>0.00043257846269498213</v>
      </c>
      <c r="I4" s="22">
        <v>1</v>
      </c>
      <c r="J4" s="46"/>
      <c r="K4" s="17"/>
    </row>
    <row r="5" spans="2:12" ht="15" customHeight="1" thickBot="1">
      <c r="B5" t="s">
        <v>15</v>
      </c>
      <c r="E5" s="170"/>
      <c r="F5" s="47" t="s">
        <v>36</v>
      </c>
      <c r="G5" s="48">
        <f>(100-I5)/100*F11</f>
        <v>0.12376676926650793</v>
      </c>
      <c r="H5" s="48">
        <f>(100-I5)/100*H11</f>
        <v>0.15019310280022552</v>
      </c>
      <c r="I5" s="49">
        <v>1</v>
      </c>
      <c r="J5" s="50"/>
      <c r="L5" s="3" t="s">
        <v>22</v>
      </c>
    </row>
    <row r="6" ht="15" customHeight="1"/>
    <row r="7" spans="1:14" ht="49.5" customHeight="1">
      <c r="A7" s="66" t="s">
        <v>19</v>
      </c>
      <c r="B7" s="66" t="s">
        <v>14</v>
      </c>
      <c r="C7" s="66" t="s">
        <v>54</v>
      </c>
      <c r="D7" s="66" t="s">
        <v>53</v>
      </c>
      <c r="E7" s="66" t="s">
        <v>18</v>
      </c>
      <c r="F7" s="66" t="s">
        <v>21</v>
      </c>
      <c r="G7" s="91" t="s">
        <v>63</v>
      </c>
      <c r="H7" s="66" t="s">
        <v>20</v>
      </c>
      <c r="I7" s="91" t="s">
        <v>64</v>
      </c>
      <c r="J7" s="67" t="s">
        <v>28</v>
      </c>
      <c r="K7" s="66" t="s">
        <v>17</v>
      </c>
      <c r="L7" s="68" t="s">
        <v>45</v>
      </c>
      <c r="M7" s="91" t="s">
        <v>65</v>
      </c>
      <c r="N7" s="67" t="s">
        <v>47</v>
      </c>
    </row>
    <row r="8" spans="1:14" ht="15" customHeight="1">
      <c r="A8" s="66"/>
      <c r="B8" s="66"/>
      <c r="C8" s="66" t="s">
        <v>55</v>
      </c>
      <c r="D8" s="66" t="s">
        <v>56</v>
      </c>
      <c r="E8" s="66" t="s">
        <v>57</v>
      </c>
      <c r="F8" s="66" t="s">
        <v>78</v>
      </c>
      <c r="G8" s="67" t="s">
        <v>58</v>
      </c>
      <c r="H8" s="66" t="s">
        <v>79</v>
      </c>
      <c r="I8" s="67" t="s">
        <v>58</v>
      </c>
      <c r="J8" s="67"/>
      <c r="K8" s="66" t="s">
        <v>77</v>
      </c>
      <c r="L8" s="66" t="s">
        <v>74</v>
      </c>
      <c r="M8" s="66" t="s">
        <v>62</v>
      </c>
      <c r="N8" s="69" t="s">
        <v>48</v>
      </c>
    </row>
    <row r="9" spans="1:14" ht="15" customHeight="1" thickBot="1">
      <c r="A9" s="57"/>
      <c r="B9" s="57"/>
      <c r="C9" s="57"/>
      <c r="D9" s="57"/>
      <c r="E9" s="57"/>
      <c r="F9" s="57"/>
      <c r="G9" s="58"/>
      <c r="H9" s="57"/>
      <c r="I9" s="58"/>
      <c r="J9" s="58"/>
      <c r="K9" s="57"/>
      <c r="L9" s="57"/>
      <c r="M9" s="57"/>
      <c r="N9" s="2"/>
    </row>
    <row r="10" spans="1:14" ht="15" customHeight="1">
      <c r="A10" s="148" t="s">
        <v>44</v>
      </c>
      <c r="B10" s="77" t="s">
        <v>43</v>
      </c>
      <c r="C10" s="150">
        <v>51657</v>
      </c>
      <c r="D10" s="152">
        <v>42568</v>
      </c>
      <c r="E10" s="63">
        <v>18.6</v>
      </c>
      <c r="F10" s="64">
        <f>E10/C10</f>
        <v>0.000360067367442941</v>
      </c>
      <c r="G10" s="65" t="s">
        <v>52</v>
      </c>
      <c r="H10" s="64">
        <f>E10/D10</f>
        <v>0.0004369479421161436</v>
      </c>
      <c r="I10" s="65" t="s">
        <v>52</v>
      </c>
      <c r="J10" s="128">
        <v>2.71</v>
      </c>
      <c r="K10" s="105">
        <f>E10*J10</f>
        <v>50.406000000000006</v>
      </c>
      <c r="L10" s="78">
        <f>K10/C10</f>
        <v>0.00097578256577037</v>
      </c>
      <c r="M10" s="78"/>
      <c r="N10" s="154"/>
    </row>
    <row r="11" spans="1:14" ht="15" customHeight="1" thickBot="1">
      <c r="A11" s="149"/>
      <c r="B11" s="76" t="s">
        <v>42</v>
      </c>
      <c r="C11" s="151"/>
      <c r="D11" s="153"/>
      <c r="E11" s="79">
        <v>6458</v>
      </c>
      <c r="F11" s="80">
        <f>E11/C10</f>
        <v>0.1250169386530383</v>
      </c>
      <c r="G11" s="81" t="s">
        <v>52</v>
      </c>
      <c r="H11" s="80">
        <f>E11/D10</f>
        <v>0.15171020484871264</v>
      </c>
      <c r="I11" s="81" t="s">
        <v>52</v>
      </c>
      <c r="J11" s="129">
        <v>3</v>
      </c>
      <c r="K11" s="106">
        <f>E11*J11</f>
        <v>19374</v>
      </c>
      <c r="L11" s="82">
        <f>K11/C10</f>
        <v>0.37505081595911494</v>
      </c>
      <c r="M11" s="100"/>
      <c r="N11" s="155"/>
    </row>
    <row r="12" spans="1:14" ht="15" customHeight="1" thickBot="1">
      <c r="A12" s="83" t="s">
        <v>11</v>
      </c>
      <c r="B12" s="84"/>
      <c r="C12" s="113">
        <f>SUM(C10)</f>
        <v>51657</v>
      </c>
      <c r="D12" s="85">
        <f>SUM(D10)</f>
        <v>42568</v>
      </c>
      <c r="E12" s="86">
        <f>SUM(E10:E11)</f>
        <v>6476.6</v>
      </c>
      <c r="F12" s="87">
        <f>E12/C12</f>
        <v>0.12537700602048127</v>
      </c>
      <c r="G12" s="88" t="s">
        <v>60</v>
      </c>
      <c r="H12" s="87">
        <f>E12/D12</f>
        <v>0.1521471527908288</v>
      </c>
      <c r="I12" s="88" t="s">
        <v>60</v>
      </c>
      <c r="J12" s="130" t="s">
        <v>60</v>
      </c>
      <c r="K12" s="107">
        <f>SUM(K10:K11)</f>
        <v>19424.406</v>
      </c>
      <c r="L12" s="89">
        <f>K12/C12</f>
        <v>0.3760265985248853</v>
      </c>
      <c r="M12" s="99"/>
      <c r="N12" s="90"/>
    </row>
    <row r="13" spans="1:14" ht="15" customHeight="1">
      <c r="A13" s="53"/>
      <c r="B13" s="54"/>
      <c r="C13" s="115"/>
      <c r="D13" s="59"/>
      <c r="E13" s="60"/>
      <c r="F13" s="61"/>
      <c r="G13" s="55"/>
      <c r="H13" s="61"/>
      <c r="I13" s="55"/>
      <c r="J13" s="131"/>
      <c r="K13" s="112"/>
      <c r="L13" s="56"/>
      <c r="M13" s="56"/>
      <c r="N13" s="62"/>
    </row>
    <row r="14" spans="1:14" ht="15" customHeight="1">
      <c r="A14" s="140" t="s">
        <v>16</v>
      </c>
      <c r="B14" s="15" t="s">
        <v>43</v>
      </c>
      <c r="C14" s="142">
        <v>4365</v>
      </c>
      <c r="D14" s="144">
        <v>3502</v>
      </c>
      <c r="E14" s="28">
        <v>2.1</v>
      </c>
      <c r="F14" s="29">
        <f>E14/C14</f>
        <v>0.00048109965635738833</v>
      </c>
      <c r="G14" s="30">
        <f>(($F$10-F14)/$F$10)*100</f>
        <v>-33.6137900454495</v>
      </c>
      <c r="H14" s="29">
        <f>E14/D14</f>
        <v>0.0005996573386636208</v>
      </c>
      <c r="I14" s="30">
        <f>(($H$10-H14)/$H$10)*100</f>
        <v>-37.2377074851237</v>
      </c>
      <c r="J14" s="132">
        <v>2.71</v>
      </c>
      <c r="K14" s="108">
        <f aca="true" t="shared" si="0" ref="K14:K37">E14*J14</f>
        <v>5.691</v>
      </c>
      <c r="L14" s="31">
        <f>K14/C14</f>
        <v>0.0013037800687285223</v>
      </c>
      <c r="M14" s="101">
        <f>($L$10-L14)/$L$10*100</f>
        <v>-33.61379004544949</v>
      </c>
      <c r="N14" s="146"/>
    </row>
    <row r="15" spans="1:14" ht="15" customHeight="1">
      <c r="A15" s="141"/>
      <c r="B15" s="16" t="s">
        <v>42</v>
      </c>
      <c r="C15" s="143"/>
      <c r="D15" s="145"/>
      <c r="E15" s="24">
        <v>532.5</v>
      </c>
      <c r="F15" s="25">
        <f>E15/C14</f>
        <v>0.12199312714776632</v>
      </c>
      <c r="G15" s="26">
        <f>(($F$11-F15)/$F$11)*100</f>
        <v>2.418721445150748</v>
      </c>
      <c r="H15" s="25">
        <f>E15/D14</f>
        <v>0.15205596801827528</v>
      </c>
      <c r="I15" s="26">
        <f>(($H$11-H15)/$H$11)*100</f>
        <v>-0.2279102911418781</v>
      </c>
      <c r="J15" s="133">
        <v>3</v>
      </c>
      <c r="K15" s="109">
        <f t="shared" si="0"/>
        <v>1597.5</v>
      </c>
      <c r="L15" s="27">
        <f>K15/C14</f>
        <v>0.36597938144329895</v>
      </c>
      <c r="M15" s="102">
        <f>($L$11-L15)/$L$11*100</f>
        <v>2.4187214451507515</v>
      </c>
      <c r="N15" s="147"/>
    </row>
    <row r="16" spans="1:14" ht="15" customHeight="1">
      <c r="A16" s="140" t="s">
        <v>0</v>
      </c>
      <c r="B16" s="15" t="s">
        <v>43</v>
      </c>
      <c r="C16" s="142">
        <v>4587</v>
      </c>
      <c r="D16" s="144">
        <v>3988</v>
      </c>
      <c r="E16" s="28">
        <v>1.3</v>
      </c>
      <c r="F16" s="29">
        <f>E16/C16</f>
        <v>0.0002834096359276215</v>
      </c>
      <c r="G16" s="30">
        <f>(($F$10-F16)/$F$10)*100</f>
        <v>21.289830305843314</v>
      </c>
      <c r="H16" s="29">
        <f>E16/D16</f>
        <v>0.00032597793380140423</v>
      </c>
      <c r="I16" s="30">
        <f>(($H$10-H16)/$H$10)*100</f>
        <v>25.396619967429167</v>
      </c>
      <c r="J16" s="134">
        <f>J14</f>
        <v>2.71</v>
      </c>
      <c r="K16" s="108">
        <f t="shared" si="0"/>
        <v>3.523</v>
      </c>
      <c r="L16" s="31">
        <f>K16/C16</f>
        <v>0.0007680401133638544</v>
      </c>
      <c r="M16" s="101">
        <f>($L$10-L16)/$L$10*100</f>
        <v>21.289830305843303</v>
      </c>
      <c r="N16" s="146"/>
    </row>
    <row r="17" spans="1:14" ht="15" customHeight="1">
      <c r="A17" s="141"/>
      <c r="B17" s="16" t="s">
        <v>42</v>
      </c>
      <c r="C17" s="143"/>
      <c r="D17" s="145"/>
      <c r="E17" s="24">
        <v>599</v>
      </c>
      <c r="F17" s="25">
        <f>E17/C16</f>
        <v>0.13058643993895794</v>
      </c>
      <c r="G17" s="26">
        <f>(($F$11-F17)/$F$11)*100</f>
        <v>-4.45499733550248</v>
      </c>
      <c r="H17" s="25">
        <f>E17/D16</f>
        <v>0.15020060180541625</v>
      </c>
      <c r="I17" s="26">
        <f>(($H$11-H17)/$H$11)*100</f>
        <v>0.9950570199294028</v>
      </c>
      <c r="J17" s="135">
        <f>J15</f>
        <v>3</v>
      </c>
      <c r="K17" s="109">
        <f t="shared" si="0"/>
        <v>1797</v>
      </c>
      <c r="L17" s="27">
        <f>K17/C16</f>
        <v>0.3917593198168738</v>
      </c>
      <c r="M17" s="102">
        <f>($L$11-L17)/$L$11*100</f>
        <v>-4.454997335502472</v>
      </c>
      <c r="N17" s="147"/>
    </row>
    <row r="18" spans="1:14" ht="15" customHeight="1">
      <c r="A18" s="140" t="s">
        <v>1</v>
      </c>
      <c r="B18" s="15" t="s">
        <v>43</v>
      </c>
      <c r="C18" s="142">
        <v>3450</v>
      </c>
      <c r="D18" s="144">
        <v>2785</v>
      </c>
      <c r="E18" s="28">
        <v>1.8</v>
      </c>
      <c r="F18" s="29">
        <f>E18/C18</f>
        <v>0.0005217391304347827</v>
      </c>
      <c r="G18" s="30">
        <f>(($F$10-F18)/$F$10)*100</f>
        <v>-44.90042075736326</v>
      </c>
      <c r="H18" s="29">
        <f>E18/D18</f>
        <v>0.0006463195691202873</v>
      </c>
      <c r="I18" s="30">
        <f>(($H$10-H18)/$H$10)*100</f>
        <v>-47.916835582324666</v>
      </c>
      <c r="J18" s="134">
        <f aca="true" t="shared" si="1" ref="J18:J37">J16</f>
        <v>2.71</v>
      </c>
      <c r="K18" s="108">
        <f t="shared" si="0"/>
        <v>4.878</v>
      </c>
      <c r="L18" s="31">
        <f>K18/C18</f>
        <v>0.0014139130434782609</v>
      </c>
      <c r="M18" s="101">
        <f>($L$10-L18)/$L$10*100</f>
        <v>-44.90042075736324</v>
      </c>
      <c r="N18" s="146" t="s">
        <v>49</v>
      </c>
    </row>
    <row r="19" spans="1:14" ht="15" customHeight="1">
      <c r="A19" s="141"/>
      <c r="B19" s="16" t="s">
        <v>42</v>
      </c>
      <c r="C19" s="143"/>
      <c r="D19" s="145"/>
      <c r="E19" s="24">
        <v>405.8</v>
      </c>
      <c r="F19" s="25">
        <f>E19/C18</f>
        <v>0.11762318840579711</v>
      </c>
      <c r="G19" s="26">
        <f>(($F$11-F19)/$F$11)*100</f>
        <v>5.914198769305341</v>
      </c>
      <c r="H19" s="25">
        <f>E19/D18</f>
        <v>0.14570915619389588</v>
      </c>
      <c r="I19" s="26">
        <f>(($H$11-H19)/$H$11)*100</f>
        <v>3.9555998627785702</v>
      </c>
      <c r="J19" s="135">
        <f t="shared" si="1"/>
        <v>3</v>
      </c>
      <c r="K19" s="109">
        <f t="shared" si="0"/>
        <v>1217.4</v>
      </c>
      <c r="L19" s="27">
        <f>K19/C18</f>
        <v>0.3528695652173913</v>
      </c>
      <c r="M19" s="102">
        <f>($L$11-L19)/$L$11*100</f>
        <v>5.914198769305341</v>
      </c>
      <c r="N19" s="147"/>
    </row>
    <row r="20" spans="1:14" ht="15" customHeight="1">
      <c r="A20" s="140" t="s">
        <v>2</v>
      </c>
      <c r="B20" s="15" t="s">
        <v>43</v>
      </c>
      <c r="C20" s="142">
        <v>4286</v>
      </c>
      <c r="D20" s="144">
        <v>3712</v>
      </c>
      <c r="E20" s="28">
        <v>2.2</v>
      </c>
      <c r="F20" s="29">
        <f>E20/C20</f>
        <v>0.0005132991133924406</v>
      </c>
      <c r="G20" s="30">
        <f>(($F$10-F20)/$F$10)*100</f>
        <v>-42.556410217813436</v>
      </c>
      <c r="H20" s="29">
        <f>E20/D20</f>
        <v>0.0005926724137931035</v>
      </c>
      <c r="I20" s="30">
        <f>(($H$10-H20)/$H$10)*100</f>
        <v>-35.63913607712274</v>
      </c>
      <c r="J20" s="134">
        <f t="shared" si="1"/>
        <v>2.71</v>
      </c>
      <c r="K20" s="108">
        <f t="shared" si="0"/>
        <v>5.962000000000001</v>
      </c>
      <c r="L20" s="31">
        <f>K20/C20</f>
        <v>0.001391040597293514</v>
      </c>
      <c r="M20" s="101">
        <f>($L$10-L20)/$L$10*100</f>
        <v>-42.55641021781344</v>
      </c>
      <c r="N20" s="146" t="s">
        <v>50</v>
      </c>
    </row>
    <row r="21" spans="1:14" ht="15" customHeight="1">
      <c r="A21" s="141"/>
      <c r="B21" s="16" t="s">
        <v>42</v>
      </c>
      <c r="C21" s="143"/>
      <c r="D21" s="145"/>
      <c r="E21" s="24">
        <v>597</v>
      </c>
      <c r="F21" s="25">
        <f>E21/C20</f>
        <v>0.13929071395240317</v>
      </c>
      <c r="G21" s="26">
        <f>(($F$11-F21)/$F$11)*100</f>
        <v>-11.417473066573091</v>
      </c>
      <c r="H21" s="25">
        <f>E21/D20</f>
        <v>0.16082974137931033</v>
      </c>
      <c r="I21" s="26">
        <f>(($H$11-H21)/$H$11)*100</f>
        <v>-6.011155636953893</v>
      </c>
      <c r="J21" s="135">
        <f t="shared" si="1"/>
        <v>3</v>
      </c>
      <c r="K21" s="109">
        <f t="shared" si="0"/>
        <v>1791</v>
      </c>
      <c r="L21" s="27">
        <f>K21/C20</f>
        <v>0.4178721418572095</v>
      </c>
      <c r="M21" s="102">
        <f>($L$11-L21)/$L$11*100</f>
        <v>-11.417473066573091</v>
      </c>
      <c r="N21" s="147"/>
    </row>
    <row r="22" spans="1:14" ht="15" customHeight="1">
      <c r="A22" s="140" t="s">
        <v>3</v>
      </c>
      <c r="B22" s="15" t="s">
        <v>43</v>
      </c>
      <c r="C22" s="142"/>
      <c r="D22" s="144"/>
      <c r="E22" s="28"/>
      <c r="F22" s="29" t="e">
        <f>E22/C22</f>
        <v>#DIV/0!</v>
      </c>
      <c r="G22" s="30" t="e">
        <f>(($F$10-F22)/$F$10)*100</f>
        <v>#DIV/0!</v>
      </c>
      <c r="H22" s="29" t="e">
        <f>E22/D22</f>
        <v>#DIV/0!</v>
      </c>
      <c r="I22" s="30" t="e">
        <f>(($H$10-H22)/$H$10)*100</f>
        <v>#DIV/0!</v>
      </c>
      <c r="J22" s="134">
        <f t="shared" si="1"/>
        <v>2.71</v>
      </c>
      <c r="K22" s="108">
        <f t="shared" si="0"/>
        <v>0</v>
      </c>
      <c r="L22" s="31" t="e">
        <f>K22/C22</f>
        <v>#DIV/0!</v>
      </c>
      <c r="M22" s="101" t="e">
        <f>($L$10-L22)/$L$10*100</f>
        <v>#DIV/0!</v>
      </c>
      <c r="N22" s="146"/>
    </row>
    <row r="23" spans="1:14" ht="15" customHeight="1">
      <c r="A23" s="141"/>
      <c r="B23" s="16" t="s">
        <v>42</v>
      </c>
      <c r="C23" s="143"/>
      <c r="D23" s="145"/>
      <c r="E23" s="24"/>
      <c r="F23" s="25" t="e">
        <f>E23/C22</f>
        <v>#DIV/0!</v>
      </c>
      <c r="G23" s="26" t="e">
        <f>(($F$11-F23)/$F$11)*100</f>
        <v>#DIV/0!</v>
      </c>
      <c r="H23" s="25" t="e">
        <f>E23/D22</f>
        <v>#DIV/0!</v>
      </c>
      <c r="I23" s="26" t="e">
        <f>(($H$11-H23)/$H$11)*100</f>
        <v>#DIV/0!</v>
      </c>
      <c r="J23" s="135">
        <f t="shared" si="1"/>
        <v>3</v>
      </c>
      <c r="K23" s="109">
        <f t="shared" si="0"/>
        <v>0</v>
      </c>
      <c r="L23" s="27" t="e">
        <f>K23/C22</f>
        <v>#DIV/0!</v>
      </c>
      <c r="M23" s="102" t="e">
        <f>($L$11-L23)/$L$11*100</f>
        <v>#DIV/0!</v>
      </c>
      <c r="N23" s="147"/>
    </row>
    <row r="24" spans="1:14" ht="15" customHeight="1">
      <c r="A24" s="140" t="s">
        <v>4</v>
      </c>
      <c r="B24" s="15" t="s">
        <v>43</v>
      </c>
      <c r="C24" s="142"/>
      <c r="D24" s="144"/>
      <c r="E24" s="28"/>
      <c r="F24" s="29" t="e">
        <f>E24/C24</f>
        <v>#DIV/0!</v>
      </c>
      <c r="G24" s="30" t="e">
        <f>(($F$10-F24)/$F$10)*100</f>
        <v>#DIV/0!</v>
      </c>
      <c r="H24" s="29" t="e">
        <f>E24/D24</f>
        <v>#DIV/0!</v>
      </c>
      <c r="I24" s="30" t="e">
        <f>(($H$10-H24)/$H$10)*100</f>
        <v>#DIV/0!</v>
      </c>
      <c r="J24" s="134">
        <f t="shared" si="1"/>
        <v>2.71</v>
      </c>
      <c r="K24" s="108">
        <f t="shared" si="0"/>
        <v>0</v>
      </c>
      <c r="L24" s="31" t="e">
        <f>K24/C24</f>
        <v>#DIV/0!</v>
      </c>
      <c r="M24" s="101" t="e">
        <f>($L$10-L24)/$L$10*100</f>
        <v>#DIV/0!</v>
      </c>
      <c r="N24" s="146"/>
    </row>
    <row r="25" spans="1:14" ht="15" customHeight="1">
      <c r="A25" s="141"/>
      <c r="B25" s="16" t="s">
        <v>42</v>
      </c>
      <c r="C25" s="143"/>
      <c r="D25" s="145"/>
      <c r="E25" s="24"/>
      <c r="F25" s="25" t="e">
        <f>E25/C24</f>
        <v>#DIV/0!</v>
      </c>
      <c r="G25" s="26" t="e">
        <f>(($F$11-F25)/$F$11)*100</f>
        <v>#DIV/0!</v>
      </c>
      <c r="H25" s="25" t="e">
        <f>E25/D24</f>
        <v>#DIV/0!</v>
      </c>
      <c r="I25" s="26" t="e">
        <f>(($H$11-H25)/$H$11)*100</f>
        <v>#DIV/0!</v>
      </c>
      <c r="J25" s="135">
        <f t="shared" si="1"/>
        <v>3</v>
      </c>
      <c r="K25" s="109">
        <f t="shared" si="0"/>
        <v>0</v>
      </c>
      <c r="L25" s="27" t="e">
        <f>K25/C24</f>
        <v>#DIV/0!</v>
      </c>
      <c r="M25" s="102" t="e">
        <f>($L$11-L25)/$L$11*100</f>
        <v>#DIV/0!</v>
      </c>
      <c r="N25" s="147"/>
    </row>
    <row r="26" spans="1:14" ht="15" customHeight="1">
      <c r="A26" s="156" t="s">
        <v>5</v>
      </c>
      <c r="B26" s="15" t="s">
        <v>43</v>
      </c>
      <c r="C26" s="142"/>
      <c r="D26" s="144"/>
      <c r="E26" s="28"/>
      <c r="F26" s="29" t="e">
        <f>E26/C26</f>
        <v>#DIV/0!</v>
      </c>
      <c r="G26" s="30" t="e">
        <f>(($F$10-F26)/$F$10)*100</f>
        <v>#DIV/0!</v>
      </c>
      <c r="H26" s="29" t="e">
        <f>E26/D26</f>
        <v>#DIV/0!</v>
      </c>
      <c r="I26" s="30" t="e">
        <f>(($H$10-H26)/$H$10)*100</f>
        <v>#DIV/0!</v>
      </c>
      <c r="J26" s="134">
        <f t="shared" si="1"/>
        <v>2.71</v>
      </c>
      <c r="K26" s="108">
        <f t="shared" si="0"/>
        <v>0</v>
      </c>
      <c r="L26" s="31" t="e">
        <f>K26/C26</f>
        <v>#DIV/0!</v>
      </c>
      <c r="M26" s="101" t="e">
        <f>($L$10-L26)/$L$10*100</f>
        <v>#DIV/0!</v>
      </c>
      <c r="N26" s="146"/>
    </row>
    <row r="27" spans="1:14" ht="15" customHeight="1">
      <c r="A27" s="141"/>
      <c r="B27" s="16" t="s">
        <v>42</v>
      </c>
      <c r="C27" s="143"/>
      <c r="D27" s="145"/>
      <c r="E27" s="24"/>
      <c r="F27" s="25" t="e">
        <f>E27/C26</f>
        <v>#DIV/0!</v>
      </c>
      <c r="G27" s="26" t="e">
        <f>(($F$11-F27)/$F$11)*100</f>
        <v>#DIV/0!</v>
      </c>
      <c r="H27" s="25" t="e">
        <f>E27/D26</f>
        <v>#DIV/0!</v>
      </c>
      <c r="I27" s="26" t="e">
        <f>(($H$11-H27)/$H$11)*100</f>
        <v>#DIV/0!</v>
      </c>
      <c r="J27" s="135">
        <f t="shared" si="1"/>
        <v>3</v>
      </c>
      <c r="K27" s="109">
        <f t="shared" si="0"/>
        <v>0</v>
      </c>
      <c r="L27" s="27" t="e">
        <f>K27/C26</f>
        <v>#DIV/0!</v>
      </c>
      <c r="M27" s="102" t="e">
        <f>($L$11-L27)/$L$11*100</f>
        <v>#DIV/0!</v>
      </c>
      <c r="N27" s="147"/>
    </row>
    <row r="28" spans="1:14" ht="15" customHeight="1">
      <c r="A28" s="156" t="s">
        <v>6</v>
      </c>
      <c r="B28" s="15" t="s">
        <v>43</v>
      </c>
      <c r="C28" s="142"/>
      <c r="D28" s="144"/>
      <c r="E28" s="28"/>
      <c r="F28" s="29" t="e">
        <f>E28/C28</f>
        <v>#DIV/0!</v>
      </c>
      <c r="G28" s="30" t="e">
        <f>(($F$10-F28)/$F$10)*100</f>
        <v>#DIV/0!</v>
      </c>
      <c r="H28" s="29" t="e">
        <f>E28/D28</f>
        <v>#DIV/0!</v>
      </c>
      <c r="I28" s="30" t="e">
        <f>(($H$10-H28)/$H$10)*100</f>
        <v>#DIV/0!</v>
      </c>
      <c r="J28" s="134">
        <f t="shared" si="1"/>
        <v>2.71</v>
      </c>
      <c r="K28" s="108">
        <f t="shared" si="0"/>
        <v>0</v>
      </c>
      <c r="L28" s="31" t="e">
        <f>K28/C28</f>
        <v>#DIV/0!</v>
      </c>
      <c r="M28" s="101" t="e">
        <f>($L$10-L28)/$L$10*100</f>
        <v>#DIV/0!</v>
      </c>
      <c r="N28" s="146"/>
    </row>
    <row r="29" spans="1:14" ht="15" customHeight="1">
      <c r="A29" s="141"/>
      <c r="B29" s="16" t="s">
        <v>42</v>
      </c>
      <c r="C29" s="143"/>
      <c r="D29" s="145"/>
      <c r="E29" s="24"/>
      <c r="F29" s="25" t="e">
        <f>E29/C28</f>
        <v>#DIV/0!</v>
      </c>
      <c r="G29" s="26" t="e">
        <f>(($F$11-F29)/$F$11)*100</f>
        <v>#DIV/0!</v>
      </c>
      <c r="H29" s="25" t="e">
        <f>E29/D28</f>
        <v>#DIV/0!</v>
      </c>
      <c r="I29" s="26" t="e">
        <f>(($H$11-H29)/$H$11)*100</f>
        <v>#DIV/0!</v>
      </c>
      <c r="J29" s="135">
        <f t="shared" si="1"/>
        <v>3</v>
      </c>
      <c r="K29" s="109">
        <f t="shared" si="0"/>
        <v>0</v>
      </c>
      <c r="L29" s="27" t="e">
        <f>K29/C28</f>
        <v>#DIV/0!</v>
      </c>
      <c r="M29" s="102" t="e">
        <f>($L$11-L29)/$L$11*100</f>
        <v>#DIV/0!</v>
      </c>
      <c r="N29" s="147"/>
    </row>
    <row r="30" spans="1:14" ht="15" customHeight="1">
      <c r="A30" s="156" t="s">
        <v>7</v>
      </c>
      <c r="B30" s="15" t="s">
        <v>43</v>
      </c>
      <c r="C30" s="142"/>
      <c r="D30" s="144"/>
      <c r="E30" s="28"/>
      <c r="F30" s="29" t="e">
        <f>E30/C30</f>
        <v>#DIV/0!</v>
      </c>
      <c r="G30" s="30" t="e">
        <f>(($F$10-F30)/$F$10)*100</f>
        <v>#DIV/0!</v>
      </c>
      <c r="H30" s="29" t="e">
        <f>E30/D30</f>
        <v>#DIV/0!</v>
      </c>
      <c r="I30" s="30" t="e">
        <f>(($H$10-H30)/$H$10)*100</f>
        <v>#DIV/0!</v>
      </c>
      <c r="J30" s="134">
        <f t="shared" si="1"/>
        <v>2.71</v>
      </c>
      <c r="K30" s="108">
        <f t="shared" si="0"/>
        <v>0</v>
      </c>
      <c r="L30" s="31" t="e">
        <f>K30/C30</f>
        <v>#DIV/0!</v>
      </c>
      <c r="M30" s="101" t="e">
        <f>($L$10-L30)/$L$10*100</f>
        <v>#DIV/0!</v>
      </c>
      <c r="N30" s="146"/>
    </row>
    <row r="31" spans="1:14" ht="15" customHeight="1">
      <c r="A31" s="141"/>
      <c r="B31" s="16" t="s">
        <v>42</v>
      </c>
      <c r="C31" s="143"/>
      <c r="D31" s="145"/>
      <c r="E31" s="24"/>
      <c r="F31" s="25" t="e">
        <f>E31/C30</f>
        <v>#DIV/0!</v>
      </c>
      <c r="G31" s="26" t="e">
        <f>(($F$11-F31)/$F$11)*100</f>
        <v>#DIV/0!</v>
      </c>
      <c r="H31" s="25" t="e">
        <f>E31/D30</f>
        <v>#DIV/0!</v>
      </c>
      <c r="I31" s="26" t="e">
        <f>(($H$11-H31)/$H$11)*100</f>
        <v>#DIV/0!</v>
      </c>
      <c r="J31" s="135">
        <f t="shared" si="1"/>
        <v>3</v>
      </c>
      <c r="K31" s="109">
        <f t="shared" si="0"/>
        <v>0</v>
      </c>
      <c r="L31" s="27" t="e">
        <f>K31/C30</f>
        <v>#DIV/0!</v>
      </c>
      <c r="M31" s="102" t="e">
        <f>($L$11-L31)/$L$11*100</f>
        <v>#DIV/0!</v>
      </c>
      <c r="N31" s="147"/>
    </row>
    <row r="32" spans="1:14" ht="15" customHeight="1">
      <c r="A32" s="156" t="s">
        <v>8</v>
      </c>
      <c r="B32" s="15" t="s">
        <v>43</v>
      </c>
      <c r="C32" s="142"/>
      <c r="D32" s="144"/>
      <c r="E32" s="28"/>
      <c r="F32" s="29" t="e">
        <f>E32/C32</f>
        <v>#DIV/0!</v>
      </c>
      <c r="G32" s="30" t="e">
        <f>(($F$10-F32)/$F$10)*100</f>
        <v>#DIV/0!</v>
      </c>
      <c r="H32" s="29" t="e">
        <f>E32/D32</f>
        <v>#DIV/0!</v>
      </c>
      <c r="I32" s="30" t="e">
        <f>(($H$10-H32)/$H$10)*100</f>
        <v>#DIV/0!</v>
      </c>
      <c r="J32" s="134">
        <f t="shared" si="1"/>
        <v>2.71</v>
      </c>
      <c r="K32" s="108">
        <f t="shared" si="0"/>
        <v>0</v>
      </c>
      <c r="L32" s="31" t="e">
        <f>K32/C32</f>
        <v>#DIV/0!</v>
      </c>
      <c r="M32" s="101" t="e">
        <f>($L$10-L32)/$L$10*100</f>
        <v>#DIV/0!</v>
      </c>
      <c r="N32" s="146"/>
    </row>
    <row r="33" spans="1:14" ht="15" customHeight="1">
      <c r="A33" s="141"/>
      <c r="B33" s="16" t="s">
        <v>42</v>
      </c>
      <c r="C33" s="143"/>
      <c r="D33" s="145"/>
      <c r="E33" s="24"/>
      <c r="F33" s="25" t="e">
        <f>E33/C32</f>
        <v>#DIV/0!</v>
      </c>
      <c r="G33" s="26" t="e">
        <f>(($F$11-F33)/$F$11)*100</f>
        <v>#DIV/0!</v>
      </c>
      <c r="H33" s="25" t="e">
        <f>E33/D32</f>
        <v>#DIV/0!</v>
      </c>
      <c r="I33" s="26" t="e">
        <f>(($H$11-H33)/$H$11)*100</f>
        <v>#DIV/0!</v>
      </c>
      <c r="J33" s="135">
        <f t="shared" si="1"/>
        <v>3</v>
      </c>
      <c r="K33" s="109">
        <f t="shared" si="0"/>
        <v>0</v>
      </c>
      <c r="L33" s="27" t="e">
        <f>K33/C32</f>
        <v>#DIV/0!</v>
      </c>
      <c r="M33" s="102" t="e">
        <f>($L$11-L33)/$L$11*100</f>
        <v>#DIV/0!</v>
      </c>
      <c r="N33" s="147"/>
    </row>
    <row r="34" spans="1:14" ht="15" customHeight="1">
      <c r="A34" s="156" t="s">
        <v>9</v>
      </c>
      <c r="B34" s="15" t="s">
        <v>43</v>
      </c>
      <c r="C34" s="142"/>
      <c r="D34" s="144"/>
      <c r="E34" s="28"/>
      <c r="F34" s="29" t="e">
        <f>E34/C34</f>
        <v>#DIV/0!</v>
      </c>
      <c r="G34" s="30" t="e">
        <f>(($F$10-F34)/$F$10)*100</f>
        <v>#DIV/0!</v>
      </c>
      <c r="H34" s="29" t="e">
        <f>E34/D34</f>
        <v>#DIV/0!</v>
      </c>
      <c r="I34" s="30" t="e">
        <f>(($H$10-H34)/$H$10)*100</f>
        <v>#DIV/0!</v>
      </c>
      <c r="J34" s="134">
        <f t="shared" si="1"/>
        <v>2.71</v>
      </c>
      <c r="K34" s="108">
        <f t="shared" si="0"/>
        <v>0</v>
      </c>
      <c r="L34" s="31" t="e">
        <f>K34/C34</f>
        <v>#DIV/0!</v>
      </c>
      <c r="M34" s="101" t="e">
        <f>($L$10-L34)/$L$10*100</f>
        <v>#DIV/0!</v>
      </c>
      <c r="N34" s="146"/>
    </row>
    <row r="35" spans="1:14" ht="15" customHeight="1">
      <c r="A35" s="141"/>
      <c r="B35" s="16" t="s">
        <v>42</v>
      </c>
      <c r="C35" s="143"/>
      <c r="D35" s="145"/>
      <c r="E35" s="24"/>
      <c r="F35" s="25" t="e">
        <f>E35/C34</f>
        <v>#DIV/0!</v>
      </c>
      <c r="G35" s="26" t="e">
        <f>(($F$11-F35)/$F$11)*100</f>
        <v>#DIV/0!</v>
      </c>
      <c r="H35" s="25" t="e">
        <f>E35/D34</f>
        <v>#DIV/0!</v>
      </c>
      <c r="I35" s="26" t="e">
        <f>(($H$11-H35)/$H$11)*100</f>
        <v>#DIV/0!</v>
      </c>
      <c r="J35" s="135">
        <f t="shared" si="1"/>
        <v>3</v>
      </c>
      <c r="K35" s="109">
        <f t="shared" si="0"/>
        <v>0</v>
      </c>
      <c r="L35" s="27" t="e">
        <f>K35/C34</f>
        <v>#DIV/0!</v>
      </c>
      <c r="M35" s="102" t="e">
        <f>($L$11-L35)/$L$11*100</f>
        <v>#DIV/0!</v>
      </c>
      <c r="N35" s="147"/>
    </row>
    <row r="36" spans="1:14" ht="15" customHeight="1">
      <c r="A36" s="156" t="s">
        <v>10</v>
      </c>
      <c r="B36" s="15" t="s">
        <v>43</v>
      </c>
      <c r="C36" s="142"/>
      <c r="D36" s="144"/>
      <c r="E36" s="28"/>
      <c r="F36" s="29" t="e">
        <f>E36/C36</f>
        <v>#DIV/0!</v>
      </c>
      <c r="G36" s="30" t="e">
        <f>(($F$10-F36)/$F$10)*100</f>
        <v>#DIV/0!</v>
      </c>
      <c r="H36" s="29" t="e">
        <f>E36/D36</f>
        <v>#DIV/0!</v>
      </c>
      <c r="I36" s="30" t="e">
        <f>(($H$10-H36)/$H$10)*100</f>
        <v>#DIV/0!</v>
      </c>
      <c r="J36" s="134">
        <f t="shared" si="1"/>
        <v>2.71</v>
      </c>
      <c r="K36" s="108">
        <f t="shared" si="0"/>
        <v>0</v>
      </c>
      <c r="L36" s="31" t="e">
        <f>K36/C36</f>
        <v>#DIV/0!</v>
      </c>
      <c r="M36" s="101" t="e">
        <f>($L$10-L36)/$L$10*100</f>
        <v>#DIV/0!</v>
      </c>
      <c r="N36" s="146"/>
    </row>
    <row r="37" spans="1:14" ht="15" customHeight="1">
      <c r="A37" s="141"/>
      <c r="B37" s="16" t="s">
        <v>42</v>
      </c>
      <c r="C37" s="143"/>
      <c r="D37" s="145"/>
      <c r="E37" s="24"/>
      <c r="F37" s="25" t="e">
        <f>E37/C36</f>
        <v>#DIV/0!</v>
      </c>
      <c r="G37" s="26" t="e">
        <f>(($F$11-F37)/$F$11)*100</f>
        <v>#DIV/0!</v>
      </c>
      <c r="H37" s="25" t="e">
        <f>E37/D36</f>
        <v>#DIV/0!</v>
      </c>
      <c r="I37" s="26" t="e">
        <f>(($H$11-H37)/$H$11)*100</f>
        <v>#DIV/0!</v>
      </c>
      <c r="J37" s="135">
        <f t="shared" si="1"/>
        <v>3</v>
      </c>
      <c r="K37" s="109">
        <f t="shared" si="0"/>
        <v>0</v>
      </c>
      <c r="L37" s="27" t="e">
        <f>K37/C36</f>
        <v>#DIV/0!</v>
      </c>
      <c r="M37" s="102" t="e">
        <f>($L$11-L37)/$L$11*100</f>
        <v>#DIV/0!</v>
      </c>
      <c r="N37" s="147"/>
    </row>
    <row r="38" spans="1:14" ht="15" customHeight="1" thickBot="1">
      <c r="A38" s="92"/>
      <c r="B38" s="93"/>
      <c r="C38" s="116"/>
      <c r="D38" s="94"/>
      <c r="E38" s="98"/>
      <c r="F38" s="95"/>
      <c r="G38" s="96"/>
      <c r="H38" s="95"/>
      <c r="I38" s="96"/>
      <c r="J38" s="136"/>
      <c r="K38" s="98"/>
      <c r="L38" s="97"/>
      <c r="M38" s="97"/>
      <c r="N38" s="62"/>
    </row>
    <row r="39" spans="1:14" ht="15" customHeight="1">
      <c r="A39" s="73" t="s">
        <v>12</v>
      </c>
      <c r="B39" s="70" t="s">
        <v>43</v>
      </c>
      <c r="C39" s="160">
        <f>SUM(C14:C36)</f>
        <v>16688</v>
      </c>
      <c r="D39" s="162">
        <f>SUM(D14:D36)</f>
        <v>13987</v>
      </c>
      <c r="E39" s="32">
        <f>E14+E16+E18+E20+E22+E24+E26+E28+E30+E32+E34+E36</f>
        <v>7.4</v>
      </c>
      <c r="F39" s="33">
        <f>E39/C39</f>
        <v>0.00044343240651965486</v>
      </c>
      <c r="G39" s="34">
        <f>(($F$10-F39)/$F$10)*100</f>
        <v>-23.152622707450586</v>
      </c>
      <c r="H39" s="33">
        <f>E39/D39</f>
        <v>0.0005290627010795739</v>
      </c>
      <c r="I39" s="34">
        <f>(($H$10-H39)/$H$10)*100</f>
        <v>-21.081403545996245</v>
      </c>
      <c r="J39" s="137">
        <f>J36</f>
        <v>2.71</v>
      </c>
      <c r="K39" s="110">
        <f>E39*J39</f>
        <v>20.054000000000002</v>
      </c>
      <c r="L39" s="35">
        <f>K39/C39</f>
        <v>0.0012017018216682648</v>
      </c>
      <c r="M39" s="123">
        <f>($L$10-L39)/$L$10*100</f>
        <v>-23.152622707450597</v>
      </c>
      <c r="N39" s="164"/>
    </row>
    <row r="40" spans="1:14" ht="15" customHeight="1" thickBot="1">
      <c r="A40" s="74"/>
      <c r="B40" s="71" t="s">
        <v>42</v>
      </c>
      <c r="C40" s="161"/>
      <c r="D40" s="163"/>
      <c r="E40" s="36">
        <f>E15+E17+E19+E21+E23+E25+E27+E29+E31+E33+E35+E37</f>
        <v>2134.3</v>
      </c>
      <c r="F40" s="37">
        <f>E40/C39</f>
        <v>0.12789429530201343</v>
      </c>
      <c r="G40" s="38">
        <f>(($F$11-F40)/$F$11)*100</f>
        <v>-2.30157343474927</v>
      </c>
      <c r="H40" s="39">
        <f>E40/D39</f>
        <v>0.15259169228569386</v>
      </c>
      <c r="I40" s="38">
        <f>(($H$11-H40)/$H$11)*100</f>
        <v>-0.5810337134935952</v>
      </c>
      <c r="J40" s="138">
        <f>J37</f>
        <v>3</v>
      </c>
      <c r="K40" s="111">
        <f>E40*J40</f>
        <v>6402.900000000001</v>
      </c>
      <c r="L40" s="40">
        <f>K40/C39</f>
        <v>0.3836828859060403</v>
      </c>
      <c r="M40" s="124">
        <f>($L$11-L40)/$L$11*100</f>
        <v>-2.301573434749277</v>
      </c>
      <c r="N40" s="165"/>
    </row>
    <row r="41" spans="1:14" ht="15" customHeight="1" thickBot="1">
      <c r="A41" s="75" t="s">
        <v>11</v>
      </c>
      <c r="B41" s="72"/>
      <c r="C41" s="114">
        <f>C39</f>
        <v>16688</v>
      </c>
      <c r="D41" s="23">
        <f>D39</f>
        <v>13987</v>
      </c>
      <c r="E41" s="41">
        <f>SUM(E39:E40)</f>
        <v>2141.7000000000003</v>
      </c>
      <c r="F41" s="42">
        <f>E41/C41</f>
        <v>0.1283377277085331</v>
      </c>
      <c r="G41" s="43">
        <f>(($F$12-F41)/$F$12)*100</f>
        <v>-2.361455088158814</v>
      </c>
      <c r="H41" s="42">
        <f>E41/D41</f>
        <v>0.15312075498677344</v>
      </c>
      <c r="I41" s="43">
        <f>(($H$12-H41)/$H$12)*100</f>
        <v>-0.6399082586074701</v>
      </c>
      <c r="J41" s="139" t="s">
        <v>59</v>
      </c>
      <c r="K41" s="41">
        <f>SUM(K39:K40)</f>
        <v>6422.954000000001</v>
      </c>
      <c r="L41" s="44">
        <f>K41/C41</f>
        <v>0.38488458772770856</v>
      </c>
      <c r="M41" s="125">
        <f>(L12-L41)/L12*100</f>
        <v>-2.3556815495425787</v>
      </c>
      <c r="N41" s="4"/>
    </row>
    <row r="42" ht="15" customHeight="1"/>
    <row r="43" ht="15" customHeight="1">
      <c r="J43" t="s">
        <v>51</v>
      </c>
    </row>
    <row r="44" spans="10:14" ht="13.5">
      <c r="J44" s="7" t="s">
        <v>29</v>
      </c>
      <c r="K44" s="8" t="s">
        <v>84</v>
      </c>
      <c r="L44" s="7" t="s">
        <v>30</v>
      </c>
      <c r="M44" s="8" t="s">
        <v>90</v>
      </c>
      <c r="N44" s="126"/>
    </row>
    <row r="45" spans="1:14" ht="13.5">
      <c r="A45" s="5" t="s">
        <v>38</v>
      </c>
      <c r="J45" s="7" t="s">
        <v>31</v>
      </c>
      <c r="K45" s="8" t="s">
        <v>85</v>
      </c>
      <c r="L45" s="7" t="s">
        <v>32</v>
      </c>
      <c r="M45" s="8" t="s">
        <v>89</v>
      </c>
      <c r="N45" s="126"/>
    </row>
    <row r="46" spans="10:14" ht="13.5">
      <c r="J46" s="7" t="s">
        <v>33</v>
      </c>
      <c r="K46" s="8" t="s">
        <v>86</v>
      </c>
      <c r="L46" s="7" t="s">
        <v>34</v>
      </c>
      <c r="M46" s="8" t="s">
        <v>91</v>
      </c>
      <c r="N46" s="126"/>
    </row>
    <row r="47" spans="1:14" ht="13.5">
      <c r="A47" s="5" t="s">
        <v>39</v>
      </c>
      <c r="J47" s="7" t="s">
        <v>35</v>
      </c>
      <c r="K47" s="8" t="s">
        <v>87</v>
      </c>
      <c r="L47" s="7" t="s">
        <v>36</v>
      </c>
      <c r="M47" s="8" t="s">
        <v>91</v>
      </c>
      <c r="N47" s="126"/>
    </row>
    <row r="48" spans="10:14" ht="13.5">
      <c r="J48" s="7" t="s">
        <v>37</v>
      </c>
      <c r="K48" s="9" t="s">
        <v>88</v>
      </c>
      <c r="L48" s="10"/>
      <c r="M48" s="11"/>
      <c r="N48" s="127"/>
    </row>
    <row r="51" ht="13.5">
      <c r="A51" s="5" t="s">
        <v>40</v>
      </c>
    </row>
    <row r="55" ht="13.5">
      <c r="A55" s="5" t="s">
        <v>41</v>
      </c>
    </row>
  </sheetData>
  <sheetProtection/>
  <mergeCells count="56">
    <mergeCell ref="E3:E5"/>
    <mergeCell ref="A10:A11"/>
    <mergeCell ref="C10:C11"/>
    <mergeCell ref="D10:D11"/>
    <mergeCell ref="C26:C27"/>
    <mergeCell ref="D26:D27"/>
    <mergeCell ref="D24:D25"/>
    <mergeCell ref="A26:A27"/>
    <mergeCell ref="C18:C19"/>
    <mergeCell ref="D18:D19"/>
    <mergeCell ref="C28:C29"/>
    <mergeCell ref="D28:D29"/>
    <mergeCell ref="C22:C23"/>
    <mergeCell ref="D22:D23"/>
    <mergeCell ref="A32:A33"/>
    <mergeCell ref="A34:A35"/>
    <mergeCell ref="A28:A29"/>
    <mergeCell ref="C34:C35"/>
    <mergeCell ref="D34:D35"/>
    <mergeCell ref="C24:C25"/>
    <mergeCell ref="A30:A31"/>
    <mergeCell ref="A36:A37"/>
    <mergeCell ref="C39:C40"/>
    <mergeCell ref="D39:D40"/>
    <mergeCell ref="A14:A15"/>
    <mergeCell ref="A16:A17"/>
    <mergeCell ref="A18:A19"/>
    <mergeCell ref="A20:A21"/>
    <mergeCell ref="A22:A23"/>
    <mergeCell ref="A24:A25"/>
    <mergeCell ref="C36:C37"/>
    <mergeCell ref="D36:D37"/>
    <mergeCell ref="C30:C31"/>
    <mergeCell ref="D30:D31"/>
    <mergeCell ref="C32:C33"/>
    <mergeCell ref="D32:D33"/>
    <mergeCell ref="C20:C21"/>
    <mergeCell ref="D20:D21"/>
    <mergeCell ref="C14:C15"/>
    <mergeCell ref="D14:D15"/>
    <mergeCell ref="C16:C17"/>
    <mergeCell ref="D16:D17"/>
    <mergeCell ref="N10:N11"/>
    <mergeCell ref="N14:N15"/>
    <mergeCell ref="N16:N17"/>
    <mergeCell ref="N18:N19"/>
    <mergeCell ref="N20:N21"/>
    <mergeCell ref="N22:N23"/>
    <mergeCell ref="N24:N25"/>
    <mergeCell ref="N26:N27"/>
    <mergeCell ref="N36:N37"/>
    <mergeCell ref="N39:N40"/>
    <mergeCell ref="N28:N29"/>
    <mergeCell ref="N30:N31"/>
    <mergeCell ref="N32:N33"/>
    <mergeCell ref="N34:N35"/>
  </mergeCells>
  <printOptions/>
  <pageMargins left="0.39" right="0.29" top="0.48" bottom="0.46" header="0.21" footer="0.18"/>
  <pageSetup fitToHeight="0" fitToWidth="1" horizontalDpi="300" verticalDpi="300" orientation="landscape" paperSize="9" scale="92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9.50390625" style="0" customWidth="1"/>
    <col min="2" max="2" width="9.25390625" style="0" customWidth="1"/>
    <col min="3" max="5" width="11.125" style="0" customWidth="1"/>
    <col min="6" max="6" width="11.00390625" style="0" customWidth="1"/>
    <col min="7" max="7" width="10.125" style="0" customWidth="1"/>
    <col min="8" max="8" width="11.00390625" style="0" customWidth="1"/>
    <col min="9" max="9" width="10.125" style="0" customWidth="1"/>
    <col min="10" max="10" width="10.00390625" style="0" customWidth="1"/>
    <col min="11" max="11" width="10.75390625" style="0" customWidth="1"/>
    <col min="12" max="13" width="11.125" style="0" customWidth="1"/>
    <col min="14" max="14" width="20.00390625" style="0" customWidth="1"/>
  </cols>
  <sheetData>
    <row r="1" spans="1:12" ht="21">
      <c r="A1" s="19" t="s">
        <v>61</v>
      </c>
      <c r="D1" s="6"/>
      <c r="E1" s="6" t="s">
        <v>92</v>
      </c>
      <c r="H1" s="1"/>
      <c r="L1" s="2" t="s">
        <v>26</v>
      </c>
    </row>
    <row r="2" spans="9:12" ht="18.75" customHeight="1" thickBot="1">
      <c r="I2" s="18"/>
      <c r="L2" s="2" t="s">
        <v>25</v>
      </c>
    </row>
    <row r="3" spans="1:11" ht="15" customHeight="1">
      <c r="A3" s="5" t="s">
        <v>66</v>
      </c>
      <c r="B3" s="2"/>
      <c r="C3" s="2"/>
      <c r="E3" s="168" t="s">
        <v>83</v>
      </c>
      <c r="F3" s="117"/>
      <c r="G3" s="118" t="s">
        <v>81</v>
      </c>
      <c r="H3" s="119" t="s">
        <v>82</v>
      </c>
      <c r="I3" s="120" t="s">
        <v>46</v>
      </c>
      <c r="J3" s="14"/>
      <c r="K3" s="2"/>
    </row>
    <row r="4" spans="2:11" ht="15" customHeight="1">
      <c r="B4" s="2"/>
      <c r="C4" s="2"/>
      <c r="E4" s="169"/>
      <c r="F4" s="20" t="s">
        <v>32</v>
      </c>
      <c r="G4" s="21">
        <f>(100-I4)/100*F10</f>
        <v>0.00035646669376851155</v>
      </c>
      <c r="H4" s="21">
        <f>(100-I4)/100*H10</f>
        <v>0.00043257846269498213</v>
      </c>
      <c r="I4" s="22">
        <v>1</v>
      </c>
      <c r="J4" s="46"/>
      <c r="K4" s="17"/>
    </row>
    <row r="5" spans="2:12" ht="15" customHeight="1" thickBot="1">
      <c r="B5" s="2"/>
      <c r="C5" s="2"/>
      <c r="E5" s="170"/>
      <c r="F5" s="47" t="s">
        <v>36</v>
      </c>
      <c r="G5" s="48">
        <f>(100-I5)/100*F11</f>
        <v>0.12376676926650793</v>
      </c>
      <c r="H5" s="48">
        <f>(100-I5)/100*H11</f>
        <v>0.15019310280022552</v>
      </c>
      <c r="I5" s="49">
        <v>1</v>
      </c>
      <c r="J5" s="50"/>
      <c r="L5" s="3" t="s">
        <v>22</v>
      </c>
    </row>
    <row r="6" ht="15" customHeight="1"/>
    <row r="7" spans="1:14" ht="49.5" customHeight="1">
      <c r="A7" s="66" t="s">
        <v>19</v>
      </c>
      <c r="B7" s="66" t="s">
        <v>14</v>
      </c>
      <c r="C7" s="66" t="s">
        <v>54</v>
      </c>
      <c r="D7" s="66" t="s">
        <v>53</v>
      </c>
      <c r="E7" s="66" t="s">
        <v>18</v>
      </c>
      <c r="F7" s="66" t="s">
        <v>21</v>
      </c>
      <c r="G7" s="91" t="s">
        <v>63</v>
      </c>
      <c r="H7" s="66" t="s">
        <v>20</v>
      </c>
      <c r="I7" s="91" t="s">
        <v>64</v>
      </c>
      <c r="J7" s="67" t="s">
        <v>28</v>
      </c>
      <c r="K7" s="66" t="s">
        <v>17</v>
      </c>
      <c r="L7" s="68" t="s">
        <v>45</v>
      </c>
      <c r="M7" s="91" t="s">
        <v>65</v>
      </c>
      <c r="N7" s="67" t="s">
        <v>47</v>
      </c>
    </row>
    <row r="8" spans="1:14" ht="15" customHeight="1">
      <c r="A8" s="66"/>
      <c r="B8" s="66"/>
      <c r="C8" s="66" t="s">
        <v>55</v>
      </c>
      <c r="D8" s="66" t="s">
        <v>56</v>
      </c>
      <c r="E8" s="66" t="s">
        <v>57</v>
      </c>
      <c r="F8" s="66" t="s">
        <v>78</v>
      </c>
      <c r="G8" s="67" t="s">
        <v>58</v>
      </c>
      <c r="H8" s="66" t="s">
        <v>79</v>
      </c>
      <c r="I8" s="67" t="s">
        <v>58</v>
      </c>
      <c r="J8" s="67"/>
      <c r="K8" s="66" t="s">
        <v>75</v>
      </c>
      <c r="L8" s="66" t="s">
        <v>74</v>
      </c>
      <c r="M8" s="66" t="s">
        <v>62</v>
      </c>
      <c r="N8" s="69" t="s">
        <v>48</v>
      </c>
    </row>
    <row r="9" spans="1:14" ht="15" customHeight="1" thickBot="1">
      <c r="A9" s="57"/>
      <c r="B9" s="57"/>
      <c r="C9" s="57"/>
      <c r="D9" s="57"/>
      <c r="E9" s="57"/>
      <c r="F9" s="57"/>
      <c r="G9" s="58"/>
      <c r="H9" s="57"/>
      <c r="I9" s="58"/>
      <c r="J9" s="58"/>
      <c r="K9" s="57"/>
      <c r="L9" s="57"/>
      <c r="M9" s="57"/>
      <c r="N9" s="2"/>
    </row>
    <row r="10" spans="1:14" ht="15" customHeight="1">
      <c r="A10" s="148" t="s">
        <v>44</v>
      </c>
      <c r="B10" s="77" t="s">
        <v>43</v>
      </c>
      <c r="C10" s="150">
        <v>51657</v>
      </c>
      <c r="D10" s="152">
        <v>42568</v>
      </c>
      <c r="E10" s="63">
        <v>18.6</v>
      </c>
      <c r="F10" s="64">
        <f>E10/C10</f>
        <v>0.000360067367442941</v>
      </c>
      <c r="G10" s="65" t="s">
        <v>80</v>
      </c>
      <c r="H10" s="64">
        <f>E10/D10</f>
        <v>0.0004369479421161436</v>
      </c>
      <c r="I10" s="65" t="s">
        <v>80</v>
      </c>
      <c r="J10" s="128">
        <v>2.71</v>
      </c>
      <c r="K10" s="105">
        <f>E10*J10</f>
        <v>50.406000000000006</v>
      </c>
      <c r="L10" s="78">
        <f>K10/C10</f>
        <v>0.00097578256577037</v>
      </c>
      <c r="M10" s="78"/>
      <c r="N10" s="154"/>
    </row>
    <row r="11" spans="1:14" ht="15" customHeight="1" thickBot="1">
      <c r="A11" s="149"/>
      <c r="B11" s="76" t="s">
        <v>42</v>
      </c>
      <c r="C11" s="151"/>
      <c r="D11" s="153"/>
      <c r="E11" s="79">
        <v>6458</v>
      </c>
      <c r="F11" s="80">
        <f>E11/C10</f>
        <v>0.1250169386530383</v>
      </c>
      <c r="G11" s="81" t="s">
        <v>80</v>
      </c>
      <c r="H11" s="80">
        <f>E11/D10</f>
        <v>0.15171020484871264</v>
      </c>
      <c r="I11" s="81" t="s">
        <v>80</v>
      </c>
      <c r="J11" s="129">
        <v>3</v>
      </c>
      <c r="K11" s="106">
        <f>E11*J11</f>
        <v>19374</v>
      </c>
      <c r="L11" s="82">
        <f>K11/C10</f>
        <v>0.37505081595911494</v>
      </c>
      <c r="M11" s="100"/>
      <c r="N11" s="155"/>
    </row>
    <row r="12" spans="1:14" ht="15" customHeight="1" thickBot="1">
      <c r="A12" s="83" t="s">
        <v>11</v>
      </c>
      <c r="B12" s="84"/>
      <c r="C12" s="113">
        <f>SUM(C10)</f>
        <v>51657</v>
      </c>
      <c r="D12" s="85">
        <f>SUM(D10)</f>
        <v>42568</v>
      </c>
      <c r="E12" s="86">
        <f>SUM(E10:E11)</f>
        <v>6476.6</v>
      </c>
      <c r="F12" s="87">
        <f>E12/C12</f>
        <v>0.12537700602048127</v>
      </c>
      <c r="G12" s="88" t="s">
        <v>80</v>
      </c>
      <c r="H12" s="87">
        <f>E12/D12</f>
        <v>0.1521471527908288</v>
      </c>
      <c r="I12" s="88" t="s">
        <v>80</v>
      </c>
      <c r="J12" s="130" t="s">
        <v>60</v>
      </c>
      <c r="K12" s="107">
        <f>SUM(K10:K11)</f>
        <v>19424.406</v>
      </c>
      <c r="L12" s="89">
        <f>K12/C12</f>
        <v>0.3760265985248853</v>
      </c>
      <c r="M12" s="99"/>
      <c r="N12" s="90"/>
    </row>
    <row r="13" spans="1:14" ht="15" customHeight="1">
      <c r="A13" s="53"/>
      <c r="B13" s="54"/>
      <c r="C13" s="115"/>
      <c r="D13" s="59"/>
      <c r="E13" s="60"/>
      <c r="F13" s="61"/>
      <c r="G13" s="55"/>
      <c r="H13" s="61"/>
      <c r="I13" s="55"/>
      <c r="J13" s="131"/>
      <c r="K13" s="112"/>
      <c r="L13" s="56"/>
      <c r="M13" s="56"/>
      <c r="N13" s="62"/>
    </row>
    <row r="14" spans="1:14" ht="15" customHeight="1">
      <c r="A14" s="140" t="s">
        <v>16</v>
      </c>
      <c r="B14" s="15" t="s">
        <v>43</v>
      </c>
      <c r="C14" s="142">
        <v>4365</v>
      </c>
      <c r="D14" s="144">
        <v>3502</v>
      </c>
      <c r="E14" s="28">
        <v>2.1</v>
      </c>
      <c r="F14" s="29">
        <f>E14/C14</f>
        <v>0.00048109965635738833</v>
      </c>
      <c r="G14" s="30">
        <f>(($F$10-F14)/$F$10)*100</f>
        <v>-33.6137900454495</v>
      </c>
      <c r="H14" s="29">
        <f>E14/D14</f>
        <v>0.0005996573386636208</v>
      </c>
      <c r="I14" s="30">
        <f>(($H$10-H14)/$H$10)*100</f>
        <v>-37.2377074851237</v>
      </c>
      <c r="J14" s="132">
        <v>2.71</v>
      </c>
      <c r="K14" s="108">
        <f aca="true" t="shared" si="0" ref="K14:K37">E14*J14</f>
        <v>5.691</v>
      </c>
      <c r="L14" s="31">
        <f>K14/C14</f>
        <v>0.0013037800687285223</v>
      </c>
      <c r="M14" s="101">
        <f>($L$10-L14)/$L$10*100</f>
        <v>-33.61379004544949</v>
      </c>
      <c r="N14" s="146"/>
    </row>
    <row r="15" spans="1:14" ht="15" customHeight="1">
      <c r="A15" s="141"/>
      <c r="B15" s="16" t="s">
        <v>42</v>
      </c>
      <c r="C15" s="143"/>
      <c r="D15" s="145"/>
      <c r="E15" s="24">
        <v>532.5</v>
      </c>
      <c r="F15" s="25">
        <f>E15/C14</f>
        <v>0.12199312714776632</v>
      </c>
      <c r="G15" s="26">
        <f>(($F$11-F15)/$F$11)*100</f>
        <v>2.418721445150748</v>
      </c>
      <c r="H15" s="25">
        <f>E15/D14</f>
        <v>0.15205596801827528</v>
      </c>
      <c r="I15" s="26">
        <f>(($H$11-H15)/$H$11)*100</f>
        <v>-0.2279102911418781</v>
      </c>
      <c r="J15" s="133">
        <v>3</v>
      </c>
      <c r="K15" s="109">
        <f t="shared" si="0"/>
        <v>1597.5</v>
      </c>
      <c r="L15" s="27">
        <f>K15/C14</f>
        <v>0.36597938144329895</v>
      </c>
      <c r="M15" s="102">
        <f>($L$11-L15)/$L$11*100</f>
        <v>2.4187214451507515</v>
      </c>
      <c r="N15" s="147"/>
    </row>
    <row r="16" spans="1:14" ht="15" customHeight="1">
      <c r="A16" s="140" t="s">
        <v>0</v>
      </c>
      <c r="B16" s="15" t="s">
        <v>43</v>
      </c>
      <c r="C16" s="142">
        <v>4587</v>
      </c>
      <c r="D16" s="144">
        <v>3988</v>
      </c>
      <c r="E16" s="28">
        <v>1.3</v>
      </c>
      <c r="F16" s="29">
        <f>E16/C16</f>
        <v>0.0002834096359276215</v>
      </c>
      <c r="G16" s="30">
        <f>(($F$10-F16)/$F$10)*100</f>
        <v>21.289830305843314</v>
      </c>
      <c r="H16" s="29">
        <f>E16/D16</f>
        <v>0.00032597793380140423</v>
      </c>
      <c r="I16" s="30">
        <f>(($H$10-H16)/$H$10)*100</f>
        <v>25.396619967429167</v>
      </c>
      <c r="J16" s="134">
        <f>J14</f>
        <v>2.71</v>
      </c>
      <c r="K16" s="108">
        <f t="shared" si="0"/>
        <v>3.523</v>
      </c>
      <c r="L16" s="31">
        <f>K16/C16</f>
        <v>0.0007680401133638544</v>
      </c>
      <c r="M16" s="101">
        <f>($L$10-L16)/$L$10*100</f>
        <v>21.289830305843303</v>
      </c>
      <c r="N16" s="146"/>
    </row>
    <row r="17" spans="1:14" ht="15" customHeight="1">
      <c r="A17" s="141"/>
      <c r="B17" s="16" t="s">
        <v>42</v>
      </c>
      <c r="C17" s="143"/>
      <c r="D17" s="145"/>
      <c r="E17" s="24">
        <v>599</v>
      </c>
      <c r="F17" s="25">
        <f>E17/C16</f>
        <v>0.13058643993895794</v>
      </c>
      <c r="G17" s="26">
        <f>(($F$11-F17)/$F$11)*100</f>
        <v>-4.45499733550248</v>
      </c>
      <c r="H17" s="25">
        <f>E17/D16</f>
        <v>0.15020060180541625</v>
      </c>
      <c r="I17" s="26">
        <f>(($H$11-H17)/$H$11)*100</f>
        <v>0.9950570199294028</v>
      </c>
      <c r="J17" s="135">
        <f>J15</f>
        <v>3</v>
      </c>
      <c r="K17" s="109">
        <f t="shared" si="0"/>
        <v>1797</v>
      </c>
      <c r="L17" s="27">
        <f>K17/C16</f>
        <v>0.3917593198168738</v>
      </c>
      <c r="M17" s="102">
        <f>($L$11-L17)/$L$11*100</f>
        <v>-4.454997335502472</v>
      </c>
      <c r="N17" s="147"/>
    </row>
    <row r="18" spans="1:14" ht="15" customHeight="1">
      <c r="A18" s="140" t="s">
        <v>1</v>
      </c>
      <c r="B18" s="15" t="s">
        <v>43</v>
      </c>
      <c r="C18" s="142">
        <v>3450</v>
      </c>
      <c r="D18" s="144">
        <v>2785</v>
      </c>
      <c r="E18" s="28">
        <v>1.8</v>
      </c>
      <c r="F18" s="29">
        <f>E18/C18</f>
        <v>0.0005217391304347827</v>
      </c>
      <c r="G18" s="30">
        <f>(($F$10-F18)/$F$10)*100</f>
        <v>-44.90042075736326</v>
      </c>
      <c r="H18" s="29">
        <f>E18/D18</f>
        <v>0.0006463195691202873</v>
      </c>
      <c r="I18" s="30">
        <f>(($H$10-H18)/$H$10)*100</f>
        <v>-47.916835582324666</v>
      </c>
      <c r="J18" s="134">
        <f aca="true" t="shared" si="1" ref="J18:J37">J16</f>
        <v>2.71</v>
      </c>
      <c r="K18" s="108">
        <f t="shared" si="0"/>
        <v>4.878</v>
      </c>
      <c r="L18" s="31">
        <f>K18/C18</f>
        <v>0.0014139130434782609</v>
      </c>
      <c r="M18" s="101">
        <f>($L$10-L18)/$L$10*100</f>
        <v>-44.90042075736324</v>
      </c>
      <c r="N18" s="166" t="s">
        <v>67</v>
      </c>
    </row>
    <row r="19" spans="1:14" ht="15" customHeight="1">
      <c r="A19" s="141"/>
      <c r="B19" s="16" t="s">
        <v>42</v>
      </c>
      <c r="C19" s="143"/>
      <c r="D19" s="145"/>
      <c r="E19" s="24">
        <v>405.8</v>
      </c>
      <c r="F19" s="25">
        <f>E19/C18</f>
        <v>0.11762318840579711</v>
      </c>
      <c r="G19" s="26">
        <f>(($F$11-F19)/$F$11)*100</f>
        <v>5.914198769305341</v>
      </c>
      <c r="H19" s="25">
        <f>E19/D18</f>
        <v>0.14570915619389588</v>
      </c>
      <c r="I19" s="26">
        <f>(($H$11-H19)/$H$11)*100</f>
        <v>3.9555998627785702</v>
      </c>
      <c r="J19" s="135">
        <f t="shared" si="1"/>
        <v>3</v>
      </c>
      <c r="K19" s="109">
        <f t="shared" si="0"/>
        <v>1217.4</v>
      </c>
      <c r="L19" s="27">
        <f>K19/C18</f>
        <v>0.3528695652173913</v>
      </c>
      <c r="M19" s="102">
        <f>($L$11-L19)/$L$11*100</f>
        <v>5.914198769305341</v>
      </c>
      <c r="N19" s="167"/>
    </row>
    <row r="20" spans="1:14" ht="15" customHeight="1">
      <c r="A20" s="140" t="s">
        <v>2</v>
      </c>
      <c r="B20" s="15" t="s">
        <v>43</v>
      </c>
      <c r="C20" s="142">
        <v>4286</v>
      </c>
      <c r="D20" s="144">
        <v>3712</v>
      </c>
      <c r="E20" s="28">
        <v>2.2</v>
      </c>
      <c r="F20" s="29">
        <f>E20/C20</f>
        <v>0.0005132991133924406</v>
      </c>
      <c r="G20" s="30">
        <f>(($F$10-F20)/$F$10)*100</f>
        <v>-42.556410217813436</v>
      </c>
      <c r="H20" s="29">
        <f>E20/D20</f>
        <v>0.0005926724137931035</v>
      </c>
      <c r="I20" s="30">
        <f>(($H$10-H20)/$H$10)*100</f>
        <v>-35.63913607712274</v>
      </c>
      <c r="J20" s="134">
        <f t="shared" si="1"/>
        <v>2.71</v>
      </c>
      <c r="K20" s="108">
        <f t="shared" si="0"/>
        <v>5.962000000000001</v>
      </c>
      <c r="L20" s="31">
        <f>K20/C20</f>
        <v>0.001391040597293514</v>
      </c>
      <c r="M20" s="101">
        <f>($L$10-L20)/$L$10*100</f>
        <v>-42.55641021781344</v>
      </c>
      <c r="N20" s="166" t="s">
        <v>69</v>
      </c>
    </row>
    <row r="21" spans="1:14" ht="15" customHeight="1">
      <c r="A21" s="141"/>
      <c r="B21" s="16" t="s">
        <v>42</v>
      </c>
      <c r="C21" s="143"/>
      <c r="D21" s="145"/>
      <c r="E21" s="24">
        <v>597</v>
      </c>
      <c r="F21" s="25">
        <f>E21/C20</f>
        <v>0.13929071395240317</v>
      </c>
      <c r="G21" s="26">
        <f>(($F$11-F21)/$F$11)*100</f>
        <v>-11.417473066573091</v>
      </c>
      <c r="H21" s="25">
        <f>E21/D20</f>
        <v>0.16082974137931033</v>
      </c>
      <c r="I21" s="26">
        <f>(($H$11-H21)/$H$11)*100</f>
        <v>-6.011155636953893</v>
      </c>
      <c r="J21" s="135">
        <f t="shared" si="1"/>
        <v>3</v>
      </c>
      <c r="K21" s="109">
        <f t="shared" si="0"/>
        <v>1791</v>
      </c>
      <c r="L21" s="27">
        <f>K21/C20</f>
        <v>0.4178721418572095</v>
      </c>
      <c r="M21" s="102">
        <f>($L$11-L21)/$L$11*100</f>
        <v>-11.417473066573091</v>
      </c>
      <c r="N21" s="167"/>
    </row>
    <row r="22" spans="1:14" ht="15" customHeight="1">
      <c r="A22" s="140" t="s">
        <v>3</v>
      </c>
      <c r="B22" s="15" t="s">
        <v>43</v>
      </c>
      <c r="C22" s="142"/>
      <c r="D22" s="144"/>
      <c r="E22" s="28"/>
      <c r="F22" s="29" t="e">
        <f>E22/C22</f>
        <v>#DIV/0!</v>
      </c>
      <c r="G22" s="30" t="e">
        <f>(($F$10-F22)/$F$10)*100</f>
        <v>#DIV/0!</v>
      </c>
      <c r="H22" s="29" t="e">
        <f>E22/D22</f>
        <v>#DIV/0!</v>
      </c>
      <c r="I22" s="30" t="e">
        <f>(($H$10-H22)/$H$10)*100</f>
        <v>#DIV/0!</v>
      </c>
      <c r="J22" s="134">
        <f t="shared" si="1"/>
        <v>2.71</v>
      </c>
      <c r="K22" s="108">
        <f t="shared" si="0"/>
        <v>0</v>
      </c>
      <c r="L22" s="31" t="e">
        <f>K22/C22</f>
        <v>#DIV/0!</v>
      </c>
      <c r="M22" s="101" t="e">
        <f>($L$10-L22)/$L$10*100</f>
        <v>#DIV/0!</v>
      </c>
      <c r="N22" s="146"/>
    </row>
    <row r="23" spans="1:14" ht="15" customHeight="1">
      <c r="A23" s="141"/>
      <c r="B23" s="16" t="s">
        <v>42</v>
      </c>
      <c r="C23" s="143"/>
      <c r="D23" s="145"/>
      <c r="E23" s="24"/>
      <c r="F23" s="25" t="e">
        <f>E23/C22</f>
        <v>#DIV/0!</v>
      </c>
      <c r="G23" s="26" t="e">
        <f>(($F$11-F23)/$F$11)*100</f>
        <v>#DIV/0!</v>
      </c>
      <c r="H23" s="25" t="e">
        <f>E23/D22</f>
        <v>#DIV/0!</v>
      </c>
      <c r="I23" s="26" t="e">
        <f>(($H$11-H23)/$H$11)*100</f>
        <v>#DIV/0!</v>
      </c>
      <c r="J23" s="135">
        <f t="shared" si="1"/>
        <v>3</v>
      </c>
      <c r="K23" s="109">
        <f t="shared" si="0"/>
        <v>0</v>
      </c>
      <c r="L23" s="27" t="e">
        <f>K23/C22</f>
        <v>#DIV/0!</v>
      </c>
      <c r="M23" s="102" t="e">
        <f>($L$11-L23)/$L$11*100</f>
        <v>#DIV/0!</v>
      </c>
      <c r="N23" s="147"/>
    </row>
    <row r="24" spans="1:14" ht="15" customHeight="1">
      <c r="A24" s="140" t="s">
        <v>4</v>
      </c>
      <c r="B24" s="15" t="s">
        <v>43</v>
      </c>
      <c r="C24" s="142"/>
      <c r="D24" s="144"/>
      <c r="E24" s="28"/>
      <c r="F24" s="29" t="e">
        <f>E24/C24</f>
        <v>#DIV/0!</v>
      </c>
      <c r="G24" s="30" t="e">
        <f>(($F$10-F24)/$F$10)*100</f>
        <v>#DIV/0!</v>
      </c>
      <c r="H24" s="29" t="e">
        <f>E24/D24</f>
        <v>#DIV/0!</v>
      </c>
      <c r="I24" s="30" t="e">
        <f>(($H$10-H24)/$H$10)*100</f>
        <v>#DIV/0!</v>
      </c>
      <c r="J24" s="134">
        <f t="shared" si="1"/>
        <v>2.71</v>
      </c>
      <c r="K24" s="108">
        <f t="shared" si="0"/>
        <v>0</v>
      </c>
      <c r="L24" s="31" t="e">
        <f>K24/C24</f>
        <v>#DIV/0!</v>
      </c>
      <c r="M24" s="101" t="e">
        <f>($L$10-L24)/$L$10*100</f>
        <v>#DIV/0!</v>
      </c>
      <c r="N24" s="146"/>
    </row>
    <row r="25" spans="1:14" ht="15" customHeight="1">
      <c r="A25" s="141"/>
      <c r="B25" s="16" t="s">
        <v>42</v>
      </c>
      <c r="C25" s="143"/>
      <c r="D25" s="145"/>
      <c r="E25" s="24"/>
      <c r="F25" s="25" t="e">
        <f>E25/C24</f>
        <v>#DIV/0!</v>
      </c>
      <c r="G25" s="26" t="e">
        <f>(($F$11-F25)/$F$11)*100</f>
        <v>#DIV/0!</v>
      </c>
      <c r="H25" s="25" t="e">
        <f>E25/D24</f>
        <v>#DIV/0!</v>
      </c>
      <c r="I25" s="26" t="e">
        <f>(($H$11-H25)/$H$11)*100</f>
        <v>#DIV/0!</v>
      </c>
      <c r="J25" s="135">
        <f t="shared" si="1"/>
        <v>3</v>
      </c>
      <c r="K25" s="109">
        <f t="shared" si="0"/>
        <v>0</v>
      </c>
      <c r="L25" s="27" t="e">
        <f>K25/C24</f>
        <v>#DIV/0!</v>
      </c>
      <c r="M25" s="102" t="e">
        <f>($L$11-L25)/$L$11*100</f>
        <v>#DIV/0!</v>
      </c>
      <c r="N25" s="147"/>
    </row>
    <row r="26" spans="1:14" ht="15" customHeight="1">
      <c r="A26" s="156" t="s">
        <v>5</v>
      </c>
      <c r="B26" s="15" t="s">
        <v>43</v>
      </c>
      <c r="C26" s="142"/>
      <c r="D26" s="144"/>
      <c r="E26" s="28"/>
      <c r="F26" s="29" t="e">
        <f>E26/C26</f>
        <v>#DIV/0!</v>
      </c>
      <c r="G26" s="30" t="e">
        <f>(($F$10-F26)/$F$10)*100</f>
        <v>#DIV/0!</v>
      </c>
      <c r="H26" s="29" t="e">
        <f>E26/D26</f>
        <v>#DIV/0!</v>
      </c>
      <c r="I26" s="30" t="e">
        <f>(($H$10-H26)/$H$10)*100</f>
        <v>#DIV/0!</v>
      </c>
      <c r="J26" s="134">
        <f t="shared" si="1"/>
        <v>2.71</v>
      </c>
      <c r="K26" s="108">
        <f t="shared" si="0"/>
        <v>0</v>
      </c>
      <c r="L26" s="31" t="e">
        <f>K26/C26</f>
        <v>#DIV/0!</v>
      </c>
      <c r="M26" s="101" t="e">
        <f>($L$10-L26)/$L$10*100</f>
        <v>#DIV/0!</v>
      </c>
      <c r="N26" s="146"/>
    </row>
    <row r="27" spans="1:14" ht="15" customHeight="1">
      <c r="A27" s="141"/>
      <c r="B27" s="16" t="s">
        <v>42</v>
      </c>
      <c r="C27" s="143"/>
      <c r="D27" s="145"/>
      <c r="E27" s="24"/>
      <c r="F27" s="25" t="e">
        <f>E27/C26</f>
        <v>#DIV/0!</v>
      </c>
      <c r="G27" s="26" t="e">
        <f>(($F$11-F27)/$F$11)*100</f>
        <v>#DIV/0!</v>
      </c>
      <c r="H27" s="25" t="e">
        <f>E27/D26</f>
        <v>#DIV/0!</v>
      </c>
      <c r="I27" s="26" t="e">
        <f>(($H$11-H27)/$H$11)*100</f>
        <v>#DIV/0!</v>
      </c>
      <c r="J27" s="135">
        <f t="shared" si="1"/>
        <v>3</v>
      </c>
      <c r="K27" s="109">
        <f t="shared" si="0"/>
        <v>0</v>
      </c>
      <c r="L27" s="27" t="e">
        <f>K27/C26</f>
        <v>#DIV/0!</v>
      </c>
      <c r="M27" s="102" t="e">
        <f>($L$11-L27)/$L$11*100</f>
        <v>#DIV/0!</v>
      </c>
      <c r="N27" s="147"/>
    </row>
    <row r="28" spans="1:14" ht="15" customHeight="1">
      <c r="A28" s="156" t="s">
        <v>6</v>
      </c>
      <c r="B28" s="15" t="s">
        <v>43</v>
      </c>
      <c r="C28" s="142"/>
      <c r="D28" s="144"/>
      <c r="E28" s="28"/>
      <c r="F28" s="29" t="e">
        <f>E28/C28</f>
        <v>#DIV/0!</v>
      </c>
      <c r="G28" s="30" t="e">
        <f>(($F$10-F28)/$F$10)*100</f>
        <v>#DIV/0!</v>
      </c>
      <c r="H28" s="29" t="e">
        <f>E28/D28</f>
        <v>#DIV/0!</v>
      </c>
      <c r="I28" s="30" t="e">
        <f>(($H$10-H28)/$H$10)*100</f>
        <v>#DIV/0!</v>
      </c>
      <c r="J28" s="134">
        <f t="shared" si="1"/>
        <v>2.71</v>
      </c>
      <c r="K28" s="108">
        <f t="shared" si="0"/>
        <v>0</v>
      </c>
      <c r="L28" s="31" t="e">
        <f>K28/C28</f>
        <v>#DIV/0!</v>
      </c>
      <c r="M28" s="101" t="e">
        <f>($L$10-L28)/$L$10*100</f>
        <v>#DIV/0!</v>
      </c>
      <c r="N28" s="146"/>
    </row>
    <row r="29" spans="1:14" ht="15" customHeight="1">
      <c r="A29" s="141"/>
      <c r="B29" s="16" t="s">
        <v>42</v>
      </c>
      <c r="C29" s="143"/>
      <c r="D29" s="145"/>
      <c r="E29" s="24"/>
      <c r="F29" s="25" t="e">
        <f>E29/C28</f>
        <v>#DIV/0!</v>
      </c>
      <c r="G29" s="26" t="e">
        <f>(($F$11-F29)/$F$11)*100</f>
        <v>#DIV/0!</v>
      </c>
      <c r="H29" s="25" t="e">
        <f>E29/D28</f>
        <v>#DIV/0!</v>
      </c>
      <c r="I29" s="26" t="e">
        <f>(($H$11-H29)/$H$11)*100</f>
        <v>#DIV/0!</v>
      </c>
      <c r="J29" s="135">
        <f t="shared" si="1"/>
        <v>3</v>
      </c>
      <c r="K29" s="109">
        <f t="shared" si="0"/>
        <v>0</v>
      </c>
      <c r="L29" s="27" t="e">
        <f>K29/C28</f>
        <v>#DIV/0!</v>
      </c>
      <c r="M29" s="102" t="e">
        <f>($L$11-L29)/$L$11*100</f>
        <v>#DIV/0!</v>
      </c>
      <c r="N29" s="147"/>
    </row>
    <row r="30" spans="1:14" ht="15" customHeight="1">
      <c r="A30" s="156" t="s">
        <v>7</v>
      </c>
      <c r="B30" s="15" t="s">
        <v>43</v>
      </c>
      <c r="C30" s="142"/>
      <c r="D30" s="144"/>
      <c r="E30" s="28"/>
      <c r="F30" s="29" t="e">
        <f>E30/C30</f>
        <v>#DIV/0!</v>
      </c>
      <c r="G30" s="30" t="e">
        <f>(($F$10-F30)/$F$10)*100</f>
        <v>#DIV/0!</v>
      </c>
      <c r="H30" s="29" t="e">
        <f>E30/D30</f>
        <v>#DIV/0!</v>
      </c>
      <c r="I30" s="30" t="e">
        <f>(($H$10-H30)/$H$10)*100</f>
        <v>#DIV/0!</v>
      </c>
      <c r="J30" s="134">
        <f t="shared" si="1"/>
        <v>2.71</v>
      </c>
      <c r="K30" s="108">
        <f t="shared" si="0"/>
        <v>0</v>
      </c>
      <c r="L30" s="31" t="e">
        <f>K30/C30</f>
        <v>#DIV/0!</v>
      </c>
      <c r="M30" s="101" t="e">
        <f>($L$10-L30)/$L$10*100</f>
        <v>#DIV/0!</v>
      </c>
      <c r="N30" s="146"/>
    </row>
    <row r="31" spans="1:14" ht="15" customHeight="1">
      <c r="A31" s="141"/>
      <c r="B31" s="16" t="s">
        <v>42</v>
      </c>
      <c r="C31" s="143"/>
      <c r="D31" s="145"/>
      <c r="E31" s="24"/>
      <c r="F31" s="25" t="e">
        <f>E31/C30</f>
        <v>#DIV/0!</v>
      </c>
      <c r="G31" s="26" t="e">
        <f>(($F$11-F31)/$F$11)*100</f>
        <v>#DIV/0!</v>
      </c>
      <c r="H31" s="25" t="e">
        <f>E31/D30</f>
        <v>#DIV/0!</v>
      </c>
      <c r="I31" s="26" t="e">
        <f>(($H$11-H31)/$H$11)*100</f>
        <v>#DIV/0!</v>
      </c>
      <c r="J31" s="135">
        <f t="shared" si="1"/>
        <v>3</v>
      </c>
      <c r="K31" s="109">
        <f t="shared" si="0"/>
        <v>0</v>
      </c>
      <c r="L31" s="27" t="e">
        <f>K31/C30</f>
        <v>#DIV/0!</v>
      </c>
      <c r="M31" s="102" t="e">
        <f>($L$11-L31)/$L$11*100</f>
        <v>#DIV/0!</v>
      </c>
      <c r="N31" s="147"/>
    </row>
    <row r="32" spans="1:14" ht="15" customHeight="1">
      <c r="A32" s="156" t="s">
        <v>8</v>
      </c>
      <c r="B32" s="15" t="s">
        <v>43</v>
      </c>
      <c r="C32" s="142"/>
      <c r="D32" s="144"/>
      <c r="E32" s="28"/>
      <c r="F32" s="29" t="e">
        <f>E32/C32</f>
        <v>#DIV/0!</v>
      </c>
      <c r="G32" s="30" t="e">
        <f>(($F$10-F32)/$F$10)*100</f>
        <v>#DIV/0!</v>
      </c>
      <c r="H32" s="29" t="e">
        <f>E32/D32</f>
        <v>#DIV/0!</v>
      </c>
      <c r="I32" s="30" t="e">
        <f>(($H$10-H32)/$H$10)*100</f>
        <v>#DIV/0!</v>
      </c>
      <c r="J32" s="134">
        <f t="shared" si="1"/>
        <v>2.71</v>
      </c>
      <c r="K32" s="108">
        <f t="shared" si="0"/>
        <v>0</v>
      </c>
      <c r="L32" s="31" t="e">
        <f>K32/C32</f>
        <v>#DIV/0!</v>
      </c>
      <c r="M32" s="101" t="e">
        <f>($L$10-L32)/$L$10*100</f>
        <v>#DIV/0!</v>
      </c>
      <c r="N32" s="146"/>
    </row>
    <row r="33" spans="1:14" ht="15" customHeight="1">
      <c r="A33" s="141"/>
      <c r="B33" s="16" t="s">
        <v>42</v>
      </c>
      <c r="C33" s="143"/>
      <c r="D33" s="145"/>
      <c r="E33" s="24"/>
      <c r="F33" s="25" t="e">
        <f>E33/C32</f>
        <v>#DIV/0!</v>
      </c>
      <c r="G33" s="26" t="e">
        <f>(($F$11-F33)/$F$11)*100</f>
        <v>#DIV/0!</v>
      </c>
      <c r="H33" s="25" t="e">
        <f>E33/D32</f>
        <v>#DIV/0!</v>
      </c>
      <c r="I33" s="26" t="e">
        <f>(($H$11-H33)/$H$11)*100</f>
        <v>#DIV/0!</v>
      </c>
      <c r="J33" s="135">
        <f t="shared" si="1"/>
        <v>3</v>
      </c>
      <c r="K33" s="109">
        <f t="shared" si="0"/>
        <v>0</v>
      </c>
      <c r="L33" s="27" t="e">
        <f>K33/C32</f>
        <v>#DIV/0!</v>
      </c>
      <c r="M33" s="102" t="e">
        <f>($L$11-L33)/$L$11*100</f>
        <v>#DIV/0!</v>
      </c>
      <c r="N33" s="147"/>
    </row>
    <row r="34" spans="1:14" ht="15" customHeight="1">
      <c r="A34" s="156" t="s">
        <v>9</v>
      </c>
      <c r="B34" s="15" t="s">
        <v>43</v>
      </c>
      <c r="C34" s="142"/>
      <c r="D34" s="144"/>
      <c r="E34" s="28"/>
      <c r="F34" s="29" t="e">
        <f>E34/C34</f>
        <v>#DIV/0!</v>
      </c>
      <c r="G34" s="30" t="e">
        <f>(($F$10-F34)/$F$10)*100</f>
        <v>#DIV/0!</v>
      </c>
      <c r="H34" s="29" t="e">
        <f>E34/D34</f>
        <v>#DIV/0!</v>
      </c>
      <c r="I34" s="30" t="e">
        <f>(($H$10-H34)/$H$10)*100</f>
        <v>#DIV/0!</v>
      </c>
      <c r="J34" s="134">
        <f t="shared" si="1"/>
        <v>2.71</v>
      </c>
      <c r="K34" s="108">
        <f t="shared" si="0"/>
        <v>0</v>
      </c>
      <c r="L34" s="31" t="e">
        <f>K34/C34</f>
        <v>#DIV/0!</v>
      </c>
      <c r="M34" s="101" t="e">
        <f>($L$10-L34)/$L$10*100</f>
        <v>#DIV/0!</v>
      </c>
      <c r="N34" s="146"/>
    </row>
    <row r="35" spans="1:14" ht="15" customHeight="1">
      <c r="A35" s="141"/>
      <c r="B35" s="16" t="s">
        <v>42</v>
      </c>
      <c r="C35" s="143"/>
      <c r="D35" s="145"/>
      <c r="E35" s="24"/>
      <c r="F35" s="25" t="e">
        <f>E35/C34</f>
        <v>#DIV/0!</v>
      </c>
      <c r="G35" s="26" t="e">
        <f>(($F$11-F35)/$F$11)*100</f>
        <v>#DIV/0!</v>
      </c>
      <c r="H35" s="25" t="e">
        <f>E35/D34</f>
        <v>#DIV/0!</v>
      </c>
      <c r="I35" s="26" t="e">
        <f>(($H$11-H35)/$H$11)*100</f>
        <v>#DIV/0!</v>
      </c>
      <c r="J35" s="135">
        <f t="shared" si="1"/>
        <v>3</v>
      </c>
      <c r="K35" s="109">
        <f t="shared" si="0"/>
        <v>0</v>
      </c>
      <c r="L35" s="27" t="e">
        <f>K35/C34</f>
        <v>#DIV/0!</v>
      </c>
      <c r="M35" s="102" t="e">
        <f>($L$11-L35)/$L$11*100</f>
        <v>#DIV/0!</v>
      </c>
      <c r="N35" s="147"/>
    </row>
    <row r="36" spans="1:14" ht="15" customHeight="1">
      <c r="A36" s="156" t="s">
        <v>10</v>
      </c>
      <c r="B36" s="15" t="s">
        <v>43</v>
      </c>
      <c r="C36" s="142"/>
      <c r="D36" s="144"/>
      <c r="E36" s="28"/>
      <c r="F36" s="29" t="e">
        <f>E36/C36</f>
        <v>#DIV/0!</v>
      </c>
      <c r="G36" s="30" t="e">
        <f>(($F$10-F36)/$F$10)*100</f>
        <v>#DIV/0!</v>
      </c>
      <c r="H36" s="29" t="e">
        <f>E36/D36</f>
        <v>#DIV/0!</v>
      </c>
      <c r="I36" s="30" t="e">
        <f>(($H$10-H36)/$H$10)*100</f>
        <v>#DIV/0!</v>
      </c>
      <c r="J36" s="134">
        <f t="shared" si="1"/>
        <v>2.71</v>
      </c>
      <c r="K36" s="108">
        <f t="shared" si="0"/>
        <v>0</v>
      </c>
      <c r="L36" s="31" t="e">
        <f>K36/C36</f>
        <v>#DIV/0!</v>
      </c>
      <c r="M36" s="101" t="e">
        <f>($L$10-L36)/$L$10*100</f>
        <v>#DIV/0!</v>
      </c>
      <c r="N36" s="146"/>
    </row>
    <row r="37" spans="1:14" ht="15" customHeight="1">
      <c r="A37" s="141"/>
      <c r="B37" s="16" t="s">
        <v>42</v>
      </c>
      <c r="C37" s="143"/>
      <c r="D37" s="145"/>
      <c r="E37" s="24"/>
      <c r="F37" s="25" t="e">
        <f>E37/C36</f>
        <v>#DIV/0!</v>
      </c>
      <c r="G37" s="26" t="e">
        <f>(($F$11-F37)/$F$11)*100</f>
        <v>#DIV/0!</v>
      </c>
      <c r="H37" s="25" t="e">
        <f>E37/D36</f>
        <v>#DIV/0!</v>
      </c>
      <c r="I37" s="26" t="e">
        <f>(($H$11-H37)/$H$11)*100</f>
        <v>#DIV/0!</v>
      </c>
      <c r="J37" s="135">
        <f t="shared" si="1"/>
        <v>3</v>
      </c>
      <c r="K37" s="109">
        <f t="shared" si="0"/>
        <v>0</v>
      </c>
      <c r="L37" s="27" t="e">
        <f>K37/C36</f>
        <v>#DIV/0!</v>
      </c>
      <c r="M37" s="102" t="e">
        <f>($L$11-L37)/$L$11*100</f>
        <v>#DIV/0!</v>
      </c>
      <c r="N37" s="147"/>
    </row>
    <row r="38" spans="1:14" ht="15" customHeight="1" thickBot="1">
      <c r="A38" s="92"/>
      <c r="B38" s="93"/>
      <c r="C38" s="116"/>
      <c r="D38" s="94"/>
      <c r="E38" s="98"/>
      <c r="F38" s="95"/>
      <c r="G38" s="96"/>
      <c r="H38" s="95"/>
      <c r="I38" s="96"/>
      <c r="J38" s="136"/>
      <c r="K38" s="98"/>
      <c r="L38" s="97"/>
      <c r="M38" s="97"/>
      <c r="N38" s="62"/>
    </row>
    <row r="39" spans="1:14" ht="15" customHeight="1">
      <c r="A39" s="73" t="s">
        <v>12</v>
      </c>
      <c r="B39" s="70" t="s">
        <v>43</v>
      </c>
      <c r="C39" s="160">
        <f>SUM(C14:C36)</f>
        <v>16688</v>
      </c>
      <c r="D39" s="162">
        <f>SUM(D14:D36)</f>
        <v>13987</v>
      </c>
      <c r="E39" s="32">
        <f>E14+E16+E18+E20+E22+E24+E26+E28+E30+E32+E34+E36</f>
        <v>7.4</v>
      </c>
      <c r="F39" s="33">
        <f>E39/C39</f>
        <v>0.00044343240651965486</v>
      </c>
      <c r="G39" s="34">
        <f>(($F$10-F39)/$F$10)*100</f>
        <v>-23.152622707450586</v>
      </c>
      <c r="H39" s="33">
        <f>E39/D39</f>
        <v>0.0005290627010795739</v>
      </c>
      <c r="I39" s="34">
        <f>(($H$10-H39)/$H$10)*100</f>
        <v>-21.081403545996245</v>
      </c>
      <c r="J39" s="137">
        <f>J36</f>
        <v>2.71</v>
      </c>
      <c r="K39" s="110">
        <f>E39*J39</f>
        <v>20.054000000000002</v>
      </c>
      <c r="L39" s="35">
        <f>K39/C39</f>
        <v>0.0012017018216682648</v>
      </c>
      <c r="M39" s="123">
        <f>($L$10-L39)/$L$10*100</f>
        <v>-23.152622707450597</v>
      </c>
      <c r="N39" s="164"/>
    </row>
    <row r="40" spans="1:14" ht="15" customHeight="1" thickBot="1">
      <c r="A40" s="74"/>
      <c r="B40" s="71" t="s">
        <v>42</v>
      </c>
      <c r="C40" s="161"/>
      <c r="D40" s="163"/>
      <c r="E40" s="36">
        <f>E15+E17+E19+E21+E23+E25+E27+E29+E31+E33+E35+E37</f>
        <v>2134.3</v>
      </c>
      <c r="F40" s="37">
        <f>E40/C39</f>
        <v>0.12789429530201343</v>
      </c>
      <c r="G40" s="38">
        <f>(($F$11-F40)/$F$11)*100</f>
        <v>-2.30157343474927</v>
      </c>
      <c r="H40" s="39">
        <f>E40/D39</f>
        <v>0.15259169228569386</v>
      </c>
      <c r="I40" s="38">
        <f>(($H$11-H40)/$H$11)*100</f>
        <v>-0.5810337134935952</v>
      </c>
      <c r="J40" s="138">
        <f>J37</f>
        <v>3</v>
      </c>
      <c r="K40" s="111">
        <f>E40*J40</f>
        <v>6402.900000000001</v>
      </c>
      <c r="L40" s="40">
        <f>K40/C39</f>
        <v>0.3836828859060403</v>
      </c>
      <c r="M40" s="124">
        <f>($L$11-L40)/$L$11*100</f>
        <v>-2.301573434749277</v>
      </c>
      <c r="N40" s="165"/>
    </row>
    <row r="41" spans="1:14" ht="15" customHeight="1" thickBot="1">
      <c r="A41" s="75" t="s">
        <v>11</v>
      </c>
      <c r="B41" s="72"/>
      <c r="C41" s="114">
        <f>C39</f>
        <v>16688</v>
      </c>
      <c r="D41" s="23">
        <f>D39</f>
        <v>13987</v>
      </c>
      <c r="E41" s="41">
        <f>SUM(E39:E40)</f>
        <v>2141.7000000000003</v>
      </c>
      <c r="F41" s="42">
        <f>E41/C41</f>
        <v>0.1283377277085331</v>
      </c>
      <c r="G41" s="43">
        <f>(($F$12-F41)/$F$12)*100</f>
        <v>-2.361455088158814</v>
      </c>
      <c r="H41" s="42">
        <f>E41/D41</f>
        <v>0.15312075498677344</v>
      </c>
      <c r="I41" s="43">
        <f>(($H$12-H41)/$H$12)*100</f>
        <v>-0.6399082586074701</v>
      </c>
      <c r="J41" s="139" t="s">
        <v>59</v>
      </c>
      <c r="K41" s="41">
        <f>SUM(K39:K40)</f>
        <v>6422.954000000001</v>
      </c>
      <c r="L41" s="44">
        <f>K41/C41</f>
        <v>0.38488458772770856</v>
      </c>
      <c r="M41" s="125">
        <f>(L12-L41)/L12*100</f>
        <v>-2.3556815495425787</v>
      </c>
      <c r="N41" s="4"/>
    </row>
    <row r="42" ht="15" customHeight="1"/>
    <row r="43" spans="10:14" ht="15" customHeight="1">
      <c r="J43" t="s">
        <v>51</v>
      </c>
      <c r="N43" s="2"/>
    </row>
    <row r="44" spans="10:14" ht="13.5">
      <c r="J44" s="7" t="s">
        <v>29</v>
      </c>
      <c r="K44" s="8" t="s">
        <v>84</v>
      </c>
      <c r="L44" s="7" t="s">
        <v>30</v>
      </c>
      <c r="M44" s="8" t="s">
        <v>90</v>
      </c>
      <c r="N44" s="126"/>
    </row>
    <row r="45" spans="1:14" ht="13.5">
      <c r="A45" s="5" t="s">
        <v>38</v>
      </c>
      <c r="J45" s="7" t="s">
        <v>31</v>
      </c>
      <c r="K45" s="8" t="s">
        <v>85</v>
      </c>
      <c r="L45" s="7" t="s">
        <v>32</v>
      </c>
      <c r="M45" s="8" t="s">
        <v>89</v>
      </c>
      <c r="N45" s="126"/>
    </row>
    <row r="46" spans="10:14" ht="13.5">
      <c r="J46" s="7" t="s">
        <v>33</v>
      </c>
      <c r="K46" s="8" t="s">
        <v>86</v>
      </c>
      <c r="L46" s="7" t="s">
        <v>34</v>
      </c>
      <c r="M46" s="8" t="s">
        <v>91</v>
      </c>
      <c r="N46" s="126"/>
    </row>
    <row r="47" spans="1:14" ht="13.5">
      <c r="A47" s="5" t="s">
        <v>39</v>
      </c>
      <c r="J47" s="7" t="s">
        <v>35</v>
      </c>
      <c r="K47" s="8" t="s">
        <v>87</v>
      </c>
      <c r="L47" s="7" t="s">
        <v>36</v>
      </c>
      <c r="M47" s="8" t="s">
        <v>91</v>
      </c>
      <c r="N47" s="126"/>
    </row>
    <row r="48" spans="10:14" ht="13.5">
      <c r="J48" s="7" t="s">
        <v>37</v>
      </c>
      <c r="K48" s="9" t="s">
        <v>88</v>
      </c>
      <c r="L48" s="10"/>
      <c r="M48" s="11"/>
      <c r="N48" s="127"/>
    </row>
    <row r="49" ht="13.5">
      <c r="N49" s="2"/>
    </row>
    <row r="51" ht="13.5">
      <c r="A51" s="5" t="s">
        <v>40</v>
      </c>
    </row>
    <row r="55" ht="13.5">
      <c r="A55" s="5" t="s">
        <v>41</v>
      </c>
    </row>
  </sheetData>
  <sheetProtection/>
  <mergeCells count="56">
    <mergeCell ref="E3:E5"/>
    <mergeCell ref="N36:N37"/>
    <mergeCell ref="N39:N40"/>
    <mergeCell ref="N28:N29"/>
    <mergeCell ref="N30:N31"/>
    <mergeCell ref="N32:N33"/>
    <mergeCell ref="N34:N35"/>
    <mergeCell ref="N20:N21"/>
    <mergeCell ref="N22:N23"/>
    <mergeCell ref="N24:N25"/>
    <mergeCell ref="N26:N27"/>
    <mergeCell ref="N10:N11"/>
    <mergeCell ref="N14:N15"/>
    <mergeCell ref="N16:N17"/>
    <mergeCell ref="N18:N19"/>
    <mergeCell ref="A10:A11"/>
    <mergeCell ref="C10:C11"/>
    <mergeCell ref="D10:D11"/>
    <mergeCell ref="A14:A15"/>
    <mergeCell ref="C14:C15"/>
    <mergeCell ref="D14:D15"/>
    <mergeCell ref="A16:A17"/>
    <mergeCell ref="C16:C17"/>
    <mergeCell ref="D16:D17"/>
    <mergeCell ref="A18:A19"/>
    <mergeCell ref="C18:C19"/>
    <mergeCell ref="D18:D19"/>
    <mergeCell ref="A20:A21"/>
    <mergeCell ref="C20:C21"/>
    <mergeCell ref="D20:D21"/>
    <mergeCell ref="A22:A23"/>
    <mergeCell ref="C22:C23"/>
    <mergeCell ref="D22:D23"/>
    <mergeCell ref="A24:A25"/>
    <mergeCell ref="C24:C25"/>
    <mergeCell ref="D24:D25"/>
    <mergeCell ref="A26:A27"/>
    <mergeCell ref="C26:C27"/>
    <mergeCell ref="D26:D27"/>
    <mergeCell ref="D34:D35"/>
    <mergeCell ref="A28:A29"/>
    <mergeCell ref="C28:C29"/>
    <mergeCell ref="D28:D29"/>
    <mergeCell ref="A30:A31"/>
    <mergeCell ref="C30:C31"/>
    <mergeCell ref="D30:D31"/>
    <mergeCell ref="C39:C40"/>
    <mergeCell ref="D39:D40"/>
    <mergeCell ref="A36:A37"/>
    <mergeCell ref="C36:C37"/>
    <mergeCell ref="D36:D37"/>
    <mergeCell ref="A32:A33"/>
    <mergeCell ref="C32:C33"/>
    <mergeCell ref="D32:D33"/>
    <mergeCell ref="A34:A35"/>
    <mergeCell ref="C34:C35"/>
  </mergeCells>
  <printOptions/>
  <pageMargins left="0.31" right="0.23" top="0.57" bottom="0.52" header="0.37" footer="0.26"/>
  <pageSetup fitToHeight="0" fitToWidth="1" horizontalDpi="300" verticalDpi="300" orientation="landscape" paperSize="9" scale="92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ecomo14</cp:lastModifiedBy>
  <cp:lastPrinted>2014-03-14T00:44:30Z</cp:lastPrinted>
  <dcterms:created xsi:type="dcterms:W3CDTF">1997-01-08T22:48:59Z</dcterms:created>
  <dcterms:modified xsi:type="dcterms:W3CDTF">2014-03-14T02:07:14Z</dcterms:modified>
  <cp:category/>
  <cp:version/>
  <cp:contentType/>
  <cp:contentStatus/>
</cp:coreProperties>
</file>